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43 - On campus FTE of Gra" sheetId="1" r:id="rId1"/>
  </sheets>
  <definedNames/>
  <calcPr fullCalcOnLoad="1"/>
</workbook>
</file>

<file path=xl/sharedStrings.xml><?xml version="1.0" encoding="utf-8"?>
<sst xmlns="http://schemas.openxmlformats.org/spreadsheetml/2006/main" count="151" uniqueCount="67">
  <si>
    <t xml:space="preserve">HISTORICAL TREND IN ON-CAMPUS/IN-DISTRICT FULL-TIME EQUIVALENT (FTE) ENROLLMENT </t>
  </si>
  <si>
    <t>OF GRADUATE AND FIRST PROFESSIONAL STUDENTS AT PUBLIC BACCALAUREATE AND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</si>
  <si>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</si>
  <si>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</si>
  <si>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</si>
  <si>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</si>
  <si>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</si>
  <si>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</si>
  <si>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</si>
  <si>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</si>
  <si>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</si>
  <si>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</si>
  <si>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</si>
  <si>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</si>
  <si>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</si>
  <si>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</si>
  <si>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</si>
  <si>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</si>
  <si>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</si>
  <si>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</si>
  <si>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</si>
  <si>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</si>
  <si>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</si>
  <si>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</si>
  <si>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LINCOLN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</si>
  <si>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</si>
  <si>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</si>
  <si>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</si>
  <si>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</si>
  <si>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</si>
  <si>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</si>
  <si>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</si>
  <si>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</si>
  <si>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N/A indicates data are not available.</t>
  </si>
  <si>
    <t>SOURCE:  DHE02, Supplement to IPEDS EF</t>
  </si>
  <si>
    <t>HISTORICAL TREND IN ON-CAMPUS/IN-DISTRICT FULL-TIME EQUIVALENT (FTE) ENROLLMENT OF</t>
  </si>
  <si>
    <t>GRADUATE AND FIRST PROFESSIONAL STUDENTS AT PRIVATE NOT-FOR-PROFIT (INDEPENDENT)</t>
  </si>
  <si>
    <t>AVILA</t>
  </si>
  <si>
    <t>CENTRAL METHODIST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</si>
  <si>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</si>
  <si>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</si>
  <si>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</si>
  <si>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</si>
  <si>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</si>
  <si>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</si>
  <si>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</si>
  <si>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</si>
  <si>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N/A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</si>
  <si>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</si>
  <si>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</si>
  <si>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</si>
  <si>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</si>
  <si>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</si>
  <si>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</si>
  <si>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</si>
  <si>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>STATE TOTAL</t>
  </si>
  <si>
    <t>N/A indicates that data are not available.</t>
  </si>
  <si>
    <t>COLLEGE OF THE OZARKS</t>
  </si>
  <si>
    <t>--</t>
  </si>
  <si>
    <t>HANNIBAL LAGRANGE</t>
  </si>
  <si>
    <t>TABLE 43</t>
  </si>
  <si>
    <t>TABLE 44</t>
  </si>
  <si>
    <t>SOURCE:  DHE02, Supplement to IPEDS EF and Enhanced Missouri Student Achievement Study</t>
  </si>
  <si>
    <t>MISSOURI STATE</t>
  </si>
  <si>
    <t>HIGHER DEGREE-GRANTING INSTITUTIONS, FALL 1981, FALL 2002-FALL 2006</t>
  </si>
  <si>
    <t>BACCALAUREATE AND HIGHER DEGREE-GRANTING INSTITUTIONS, FALL 1981, FALL 2002-FALL 2006</t>
  </si>
  <si>
    <t>UCM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</si>
</sst>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5" fillId="2" borderId="2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3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0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3" fontId="4" fillId="0" borderId="0" xfId="0" applyNumberFormat="1" applyFont="1" applyAlignment="1">
      <alignment/>
    </xf>
    <xf numFmtId="0" fontId="5" fillId="2" borderId="1" xfId="0" applyFont="1" applyFill="1" applyAlignment="1">
      <alignment horizontal="center"/>
    </xf>
    <xf numFmtId="0" fontId="5" fillId="2" borderId="3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right"/>
    </xf>
    <xf numFmtId="0" fontId="4" fillId="0" borderId="1" xfId="0" applyFont="1" applyAlignment="1">
      <alignment horizontal="center"/>
    </xf>
    <xf numFmtId="0" fontId="4" fillId="0" borderId="5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2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3" fontId="4" fillId="0" borderId="0" xfId="0" applyNumberFormat="1" applyFont="1" applyAlignment="1">
      <alignment/>
    </xf>
    <xf numFmtId="0" fontId="5" fillId="2" borderId="1" xfId="0" applyFont="1" applyFill="1" applyAlignment="1">
      <alignment horizontal="center"/>
    </xf>
    <xf numFmtId="0" fontId="5" fillId="2" borderId="3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1" xfId="0" applyFont="1" applyAlignment="1">
      <alignment horizontal="center"/>
    </xf>
    <xf numFmtId="0" fontId="4" fillId="0" borderId="5" xfId="0" applyFont="1" applyAlignment="1">
      <alignment horizontal="center"/>
    </xf>
    <xf numFmtId="3" fontId="5" fillId="2" borderId="6" xfId="0" applyNumberFormat="1" applyFont="1" applyFill="1" applyBorder="1" applyAlignment="1">
      <alignment/>
    </xf>
    <xf numFmtId="3" fontId="5" fillId="2" borderId="0" xfId="0" applyNumberFormat="1" applyFont="1" applyFill="1" applyAlignment="1" quotePrefix="1">
      <alignment horizontal="right"/>
    </xf>
    <xf numFmtId="0" fontId="4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5" fillId="2" borderId="9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NumberFormat="1" applyFont="1" applyBorder="1" applyAlignment="1">
      <alignment/>
    </xf>
    <xf numFmtId="3" fontId="5" fillId="2" borderId="9" xfId="0" applyNumberFormat="1" applyFont="1" applyFill="1" applyBorder="1" applyAlignment="1" quotePrefix="1">
      <alignment horizontal="right"/>
    </xf>
    <xf numFmtId="3" fontId="4" fillId="0" borderId="9" xfId="0" applyNumberFormat="1" applyFont="1" applyBorder="1" applyAlignment="1">
      <alignment/>
    </xf>
    <xf numFmtId="3" fontId="5" fillId="2" borderId="9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5" fillId="2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showOutlineSymbols="0" zoomScale="87" zoomScaleNormal="87" workbookViewId="0" topLeftCell="A1">
      <selection activeCell="AA12" sqref="AA12"/>
    </sheetView>
  </sheetViews>
  <sheetFormatPr defaultColWidth="9.33203125" defaultRowHeight="9.75"/>
  <cols>
    <col min="1" max="1" width="30.83203125" style="8" customWidth="1"/>
    <col min="2" max="2" width="8" style="8" customWidth="1"/>
    <col min="3" max="3" width="6.83203125" style="8" hidden="1" customWidth="1"/>
    <col min="4" max="4" width="8" style="8" hidden="1" customWidth="1"/>
    <col min="5" max="7" width="6.83203125" style="8" hidden="1" customWidth="1"/>
    <col min="8" max="22" width="8" style="8" hidden="1" customWidth="1"/>
    <col min="23" max="23" width="8" style="8" customWidth="1"/>
    <col min="24" max="27" width="9" style="8" customWidth="1"/>
    <col min="28" max="253" width="15.83203125" style="8" customWidth="1"/>
    <col min="254" max="16384" width="15.83203125" style="0" customWidth="1"/>
  </cols>
  <sheetData>
    <row r="1" spans="1:20" ht="12.75" customHeight="1">
      <c r="A1" s="23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.75" customHeight="1">
      <c r="A2" s="23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 customHeight="1">
      <c r="A3" s="23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 customHeight="1">
      <c r="A4" s="1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7" ht="12.75" customHeight="1" thickTop="1">
      <c r="A6" s="32"/>
      <c r="B6" s="36" t="s">
        <v>2</v>
      </c>
      <c r="C6" s="41" t="s">
        <v>2</v>
      </c>
      <c r="D6" s="40" t="s">
        <v>2</v>
      </c>
      <c r="E6" s="40" t="s">
        <v>2</v>
      </c>
      <c r="F6" s="40" t="s">
        <v>2</v>
      </c>
      <c r="G6" s="40" t="s">
        <v>2</v>
      </c>
      <c r="H6" s="40" t="s">
        <v>2</v>
      </c>
      <c r="I6" s="40" t="s">
        <v>2</v>
      </c>
      <c r="J6" s="40" t="s">
        <v>2</v>
      </c>
      <c r="K6" s="40" t="s">
        <v>2</v>
      </c>
      <c r="L6" s="40" t="s">
        <v>2</v>
      </c>
      <c r="M6" s="40" t="s">
        <v>2</v>
      </c>
      <c r="N6" s="40" t="s">
        <v>2</v>
      </c>
      <c r="O6" s="40" t="s">
        <v>2</v>
      </c>
      <c r="P6" s="40" t="s">
        <v>2</v>
      </c>
      <c r="Q6" s="40" t="s">
        <v>2</v>
      </c>
      <c r="R6" s="40" t="s">
        <v>2</v>
      </c>
      <c r="S6" s="40" t="s">
        <v>2</v>
      </c>
      <c r="T6" s="49" t="s">
        <v>2</v>
      </c>
      <c r="U6" s="40" t="s">
        <v>2</v>
      </c>
      <c r="V6" s="49" t="s">
        <v>2</v>
      </c>
      <c r="W6" s="40" t="s">
        <v>2</v>
      </c>
      <c r="X6" s="40" t="s">
        <v>2</v>
      </c>
      <c r="Y6" s="40" t="s">
        <v>2</v>
      </c>
      <c r="Z6" s="40" t="s">
        <v>2</v>
      </c>
      <c r="AA6" s="40" t="s">
        <v>2</v>
      </c>
    </row>
    <row r="7" spans="1:27" ht="12.75" customHeight="1">
      <c r="A7" s="26"/>
      <c r="B7" s="39" t="s">
        <v>3</v>
      </c>
      <c r="C7" s="37" t="s">
        <v>4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11</v>
      </c>
      <c r="K7" s="39" t="s">
        <v>12</v>
      </c>
      <c r="L7" s="39" t="s">
        <v>13</v>
      </c>
      <c r="M7" s="39" t="s">
        <v>14</v>
      </c>
      <c r="N7" s="39" t="s">
        <v>15</v>
      </c>
      <c r="O7" s="39" t="s">
        <v>16</v>
      </c>
      <c r="P7" s="39" t="s">
        <v>17</v>
      </c>
      <c r="Q7" s="39" t="s">
        <v>18</v>
      </c>
      <c r="R7" s="39" t="s">
        <v>19</v>
      </c>
      <c r="S7" s="38" t="s">
        <v>20</v>
      </c>
      <c r="T7" s="50" t="s">
        <v>21</v>
      </c>
      <c r="U7" s="38" t="s">
        <v>22</v>
      </c>
      <c r="V7" s="50" t="s">
        <v>23</v>
      </c>
      <c r="W7" s="38">
        <v>2002</v>
      </c>
      <c r="X7" s="47">
        <v>2003</v>
      </c>
      <c r="Y7" s="47">
        <v>2004</v>
      </c>
      <c r="Z7" s="47">
        <v>2005</v>
      </c>
      <c r="AA7" s="47">
        <v>2006</v>
      </c>
    </row>
    <row r="8" spans="1:23" ht="12.75" customHeight="1">
      <c r="A8" s="30"/>
      <c r="B8" s="25"/>
      <c r="C8" s="3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51"/>
      <c r="U8" s="9"/>
      <c r="V8" s="57"/>
      <c r="W8" s="9"/>
    </row>
    <row r="9" spans="1:27" ht="12.75" customHeight="1">
      <c r="A9" s="24" t="s">
        <v>24</v>
      </c>
      <c r="B9" s="27">
        <v>77</v>
      </c>
      <c r="C9" s="33">
        <v>105</v>
      </c>
      <c r="D9" s="35">
        <v>76</v>
      </c>
      <c r="E9" s="35">
        <v>92</v>
      </c>
      <c r="F9" s="35">
        <v>98</v>
      </c>
      <c r="G9" s="35">
        <v>76</v>
      </c>
      <c r="H9" s="35">
        <v>71</v>
      </c>
      <c r="I9" s="35">
        <v>72</v>
      </c>
      <c r="J9" s="29">
        <v>72</v>
      </c>
      <c r="K9" s="35">
        <v>106</v>
      </c>
      <c r="L9" s="29">
        <v>138</v>
      </c>
      <c r="M9" s="29">
        <v>125</v>
      </c>
      <c r="N9" s="29">
        <v>118</v>
      </c>
      <c r="O9" s="29">
        <v>108</v>
      </c>
      <c r="P9" s="29">
        <v>120</v>
      </c>
      <c r="Q9" s="29">
        <v>104</v>
      </c>
      <c r="R9" s="29">
        <v>103</v>
      </c>
      <c r="S9" s="31">
        <v>98</v>
      </c>
      <c r="T9" s="52">
        <v>87</v>
      </c>
      <c r="U9" s="11">
        <v>91</v>
      </c>
      <c r="V9" s="60">
        <v>90</v>
      </c>
      <c r="W9" s="15">
        <v>103</v>
      </c>
      <c r="X9" s="15">
        <v>121</v>
      </c>
      <c r="Y9" s="15">
        <v>108</v>
      </c>
      <c r="Z9" s="15">
        <v>131</v>
      </c>
      <c r="AA9" s="15">
        <v>110</v>
      </c>
    </row>
    <row r="10" spans="1:27" ht="12.75" customHeight="1">
      <c r="A10" s="24" t="s">
        <v>63</v>
      </c>
      <c r="B10" s="27">
        <v>423</v>
      </c>
      <c r="C10" s="33">
        <v>354</v>
      </c>
      <c r="D10" s="35">
        <v>360</v>
      </c>
      <c r="E10" s="35">
        <v>402</v>
      </c>
      <c r="F10" s="35">
        <v>448</v>
      </c>
      <c r="G10" s="35">
        <v>431</v>
      </c>
      <c r="H10" s="35">
        <v>459</v>
      </c>
      <c r="I10" s="35">
        <v>456</v>
      </c>
      <c r="J10" s="29">
        <v>501</v>
      </c>
      <c r="K10" s="35">
        <v>561</v>
      </c>
      <c r="L10" s="29">
        <v>612</v>
      </c>
      <c r="M10" s="29">
        <v>655</v>
      </c>
      <c r="N10" s="29">
        <v>700</v>
      </c>
      <c r="O10" s="29">
        <v>736</v>
      </c>
      <c r="P10" s="29">
        <v>773</v>
      </c>
      <c r="Q10" s="29">
        <v>869</v>
      </c>
      <c r="R10" s="29">
        <v>956</v>
      </c>
      <c r="S10" s="35">
        <v>1223</v>
      </c>
      <c r="T10" s="53">
        <v>1241</v>
      </c>
      <c r="U10" s="15">
        <v>1325</v>
      </c>
      <c r="V10" s="60">
        <v>1277</v>
      </c>
      <c r="W10" s="15">
        <v>1337</v>
      </c>
      <c r="X10" s="15">
        <v>1337</v>
      </c>
      <c r="Y10" s="15">
        <v>1348</v>
      </c>
      <c r="Z10" s="15">
        <v>1321</v>
      </c>
      <c r="AA10" s="15">
        <v>1424</v>
      </c>
    </row>
    <row r="11" spans="1:27" ht="12.75" customHeight="1">
      <c r="A11" s="24" t="s">
        <v>25</v>
      </c>
      <c r="B11" s="27">
        <v>269</v>
      </c>
      <c r="C11" s="33">
        <v>262</v>
      </c>
      <c r="D11" s="35">
        <v>270</v>
      </c>
      <c r="E11" s="35">
        <v>254</v>
      </c>
      <c r="F11" s="35">
        <v>295</v>
      </c>
      <c r="G11" s="35">
        <v>287</v>
      </c>
      <c r="H11" s="35">
        <v>282</v>
      </c>
      <c r="I11" s="35">
        <v>262</v>
      </c>
      <c r="J11" s="29">
        <v>299</v>
      </c>
      <c r="K11" s="35">
        <v>277</v>
      </c>
      <c r="L11" s="29">
        <v>278</v>
      </c>
      <c r="M11" s="29">
        <v>254</v>
      </c>
      <c r="N11" s="29">
        <v>254</v>
      </c>
      <c r="O11" s="29">
        <v>236</v>
      </c>
      <c r="P11" s="29">
        <v>236</v>
      </c>
      <c r="Q11" s="29">
        <v>232</v>
      </c>
      <c r="R11" s="29">
        <v>238</v>
      </c>
      <c r="S11" s="31">
        <v>251</v>
      </c>
      <c r="T11" s="52">
        <v>257</v>
      </c>
      <c r="U11" s="11">
        <v>226</v>
      </c>
      <c r="V11" s="60">
        <v>291</v>
      </c>
      <c r="W11" s="15">
        <v>280</v>
      </c>
      <c r="X11" s="15">
        <v>295</v>
      </c>
      <c r="Y11" s="15">
        <v>330</v>
      </c>
      <c r="Z11" s="15">
        <v>368</v>
      </c>
      <c r="AA11" s="15">
        <v>393</v>
      </c>
    </row>
    <row r="12" spans="1:27" ht="12.75" customHeight="1">
      <c r="A12" s="24" t="s">
        <v>26</v>
      </c>
      <c r="B12" s="27">
        <v>278</v>
      </c>
      <c r="C12" s="33">
        <v>240</v>
      </c>
      <c r="D12" s="35">
        <v>263</v>
      </c>
      <c r="E12" s="35">
        <v>268</v>
      </c>
      <c r="F12" s="35">
        <v>281</v>
      </c>
      <c r="G12" s="35">
        <v>263</v>
      </c>
      <c r="H12" s="35">
        <v>247</v>
      </c>
      <c r="I12" s="35">
        <v>249</v>
      </c>
      <c r="J12" s="29">
        <v>254</v>
      </c>
      <c r="K12" s="35">
        <v>257</v>
      </c>
      <c r="L12" s="29">
        <v>254</v>
      </c>
      <c r="M12" s="29">
        <v>241</v>
      </c>
      <c r="N12" s="29">
        <v>284</v>
      </c>
      <c r="O12" s="29">
        <v>298</v>
      </c>
      <c r="P12" s="29">
        <v>292</v>
      </c>
      <c r="Q12" s="29">
        <v>323</v>
      </c>
      <c r="R12" s="29">
        <v>341</v>
      </c>
      <c r="S12" s="31">
        <v>385</v>
      </c>
      <c r="T12" s="52">
        <v>472</v>
      </c>
      <c r="U12" s="11">
        <v>425</v>
      </c>
      <c r="V12" s="60">
        <v>424</v>
      </c>
      <c r="W12" s="15">
        <v>407</v>
      </c>
      <c r="X12" s="15">
        <v>413</v>
      </c>
      <c r="Y12" s="15">
        <v>369</v>
      </c>
      <c r="Z12" s="15">
        <v>392</v>
      </c>
      <c r="AA12" s="15">
        <v>332</v>
      </c>
    </row>
    <row r="13" spans="1:27" ht="12.75" customHeight="1">
      <c r="A13" s="24" t="s">
        <v>27</v>
      </c>
      <c r="B13" s="27">
        <v>398</v>
      </c>
      <c r="C13" s="33">
        <v>399</v>
      </c>
      <c r="D13" s="35">
        <v>370</v>
      </c>
      <c r="E13" s="35">
        <v>292</v>
      </c>
      <c r="F13" s="35">
        <v>249</v>
      </c>
      <c r="G13" s="35">
        <v>251</v>
      </c>
      <c r="H13" s="35">
        <v>229</v>
      </c>
      <c r="I13" s="35">
        <v>163</v>
      </c>
      <c r="J13" s="29">
        <v>133</v>
      </c>
      <c r="K13" s="35">
        <v>114</v>
      </c>
      <c r="L13" s="29">
        <v>162</v>
      </c>
      <c r="M13" s="29">
        <v>150</v>
      </c>
      <c r="N13" s="29">
        <v>177</v>
      </c>
      <c r="O13" s="29">
        <v>189</v>
      </c>
      <c r="P13" s="29">
        <v>183</v>
      </c>
      <c r="Q13" s="29">
        <v>169</v>
      </c>
      <c r="R13" s="29">
        <v>185</v>
      </c>
      <c r="S13" s="31">
        <v>204</v>
      </c>
      <c r="T13" s="52">
        <v>175</v>
      </c>
      <c r="U13" s="11">
        <v>149</v>
      </c>
      <c r="V13" s="60">
        <v>190</v>
      </c>
      <c r="W13" s="15">
        <v>181</v>
      </c>
      <c r="X13" s="15">
        <v>179</v>
      </c>
      <c r="Y13" s="15">
        <v>187</v>
      </c>
      <c r="Z13" s="15">
        <v>185</v>
      </c>
      <c r="AA13" s="15">
        <v>189</v>
      </c>
    </row>
    <row r="14" spans="1:27" ht="12.75" customHeight="1">
      <c r="A14" s="24" t="s">
        <v>66</v>
      </c>
      <c r="B14" s="27">
        <v>693</v>
      </c>
      <c r="C14" s="33">
        <v>634</v>
      </c>
      <c r="D14" s="35">
        <v>741</v>
      </c>
      <c r="E14" s="35">
        <v>551</v>
      </c>
      <c r="F14" s="35">
        <v>533</v>
      </c>
      <c r="G14" s="35">
        <v>554</v>
      </c>
      <c r="H14" s="35">
        <v>483</v>
      </c>
      <c r="I14" s="35">
        <v>565</v>
      </c>
      <c r="J14" s="29">
        <v>622</v>
      </c>
      <c r="K14" s="35">
        <v>653</v>
      </c>
      <c r="L14" s="29">
        <v>688</v>
      </c>
      <c r="M14" s="29">
        <v>685</v>
      </c>
      <c r="N14" s="29">
        <v>718</v>
      </c>
      <c r="O14" s="29">
        <v>703</v>
      </c>
      <c r="P14" s="29">
        <v>720</v>
      </c>
      <c r="Q14" s="29">
        <v>668</v>
      </c>
      <c r="R14" s="29">
        <v>645</v>
      </c>
      <c r="S14" s="31">
        <v>631</v>
      </c>
      <c r="T14" s="52">
        <v>580</v>
      </c>
      <c r="U14" s="11">
        <v>539</v>
      </c>
      <c r="V14" s="60">
        <v>552</v>
      </c>
      <c r="W14" s="15">
        <v>598</v>
      </c>
      <c r="X14" s="15">
        <v>789</v>
      </c>
      <c r="Y14" s="15">
        <v>806</v>
      </c>
      <c r="Z14" s="15">
        <v>826</v>
      </c>
      <c r="AA14" s="15">
        <v>451</v>
      </c>
    </row>
    <row r="15" spans="1:27" ht="12.75" customHeight="1">
      <c r="A15" s="24" t="s">
        <v>28</v>
      </c>
      <c r="B15" s="27">
        <v>4153</v>
      </c>
      <c r="C15" s="33">
        <v>3865</v>
      </c>
      <c r="D15" s="35">
        <v>3935</v>
      </c>
      <c r="E15" s="35">
        <v>3862</v>
      </c>
      <c r="F15" s="35">
        <v>3826</v>
      </c>
      <c r="G15" s="35">
        <v>3764</v>
      </c>
      <c r="H15" s="35">
        <v>3961</v>
      </c>
      <c r="I15" s="35">
        <v>3980</v>
      </c>
      <c r="J15" s="35">
        <v>4070</v>
      </c>
      <c r="K15" s="35">
        <v>4163</v>
      </c>
      <c r="L15" s="35">
        <f>2966+1083+94+7+1</f>
        <v>4151</v>
      </c>
      <c r="M15" s="35">
        <v>3991</v>
      </c>
      <c r="N15" s="35">
        <v>3854</v>
      </c>
      <c r="O15" s="35">
        <f>2583+1074+35+8</f>
        <v>3700</v>
      </c>
      <c r="P15" s="35">
        <f>2563+1038+42+9</f>
        <v>3652</v>
      </c>
      <c r="Q15" s="35">
        <f>2386+1058+52+11</f>
        <v>3507</v>
      </c>
      <c r="R15" s="35">
        <f>2257+1087+65+6+1</f>
        <v>3416</v>
      </c>
      <c r="S15" s="35">
        <f>2207+1126+53+9</f>
        <v>3395</v>
      </c>
      <c r="T15" s="53">
        <f>2294+1074+38+26</f>
        <v>3432</v>
      </c>
      <c r="U15" s="15">
        <f>2472+1102+47+9+1</f>
        <v>3631</v>
      </c>
      <c r="V15" s="60">
        <v>3579</v>
      </c>
      <c r="W15" s="15">
        <v>3800</v>
      </c>
      <c r="X15" s="15">
        <v>3774</v>
      </c>
      <c r="Y15" s="15">
        <v>3673</v>
      </c>
      <c r="Z15" s="15">
        <v>3836</v>
      </c>
      <c r="AA15" s="15">
        <v>3911</v>
      </c>
    </row>
    <row r="16" spans="1:27" ht="12.75" customHeight="1">
      <c r="A16" s="24" t="s">
        <v>29</v>
      </c>
      <c r="B16" s="27">
        <v>2793</v>
      </c>
      <c r="C16" s="33">
        <v>2712</v>
      </c>
      <c r="D16" s="35">
        <v>2682</v>
      </c>
      <c r="E16" s="35">
        <v>2657</v>
      </c>
      <c r="F16" s="35">
        <v>2609</v>
      </c>
      <c r="G16" s="35">
        <v>2580</v>
      </c>
      <c r="H16" s="35">
        <v>2683</v>
      </c>
      <c r="I16" s="35">
        <v>2691</v>
      </c>
      <c r="J16" s="35">
        <v>2713</v>
      </c>
      <c r="K16" s="35">
        <v>2711</v>
      </c>
      <c r="L16" s="35">
        <f>1538+796+379+3+1</f>
        <v>2717</v>
      </c>
      <c r="M16" s="35">
        <v>2634</v>
      </c>
      <c r="N16" s="35">
        <v>2576</v>
      </c>
      <c r="O16" s="35">
        <f>1520+776+410+4+3</f>
        <v>2713</v>
      </c>
      <c r="P16" s="35">
        <f>1625+795+381+9</f>
        <v>2810</v>
      </c>
      <c r="Q16" s="35">
        <f>1587+795+391+17</f>
        <v>2790</v>
      </c>
      <c r="R16" s="35">
        <v>2798</v>
      </c>
      <c r="S16" s="35">
        <f>1574+900+336+12+7</f>
        <v>2829</v>
      </c>
      <c r="T16" s="53">
        <f>1631+983+339+20</f>
        <v>2973</v>
      </c>
      <c r="U16" s="15">
        <f>1672+989+348+15+9</f>
        <v>3033</v>
      </c>
      <c r="V16" s="60">
        <v>2996</v>
      </c>
      <c r="W16" s="15">
        <v>3203</v>
      </c>
      <c r="X16" s="15">
        <v>3287</v>
      </c>
      <c r="Y16" s="15">
        <v>3249</v>
      </c>
      <c r="Z16" s="15">
        <f>1747+1101+388+8+3</f>
        <v>3247</v>
      </c>
      <c r="AA16" s="15">
        <v>3255</v>
      </c>
    </row>
    <row r="17" spans="1:27" ht="12.75" customHeight="1">
      <c r="A17" s="24" t="s">
        <v>30</v>
      </c>
      <c r="B17" s="27">
        <v>540</v>
      </c>
      <c r="C17" s="33">
        <v>590</v>
      </c>
      <c r="D17" s="35">
        <v>654</v>
      </c>
      <c r="E17" s="35">
        <v>606</v>
      </c>
      <c r="F17" s="35">
        <v>613</v>
      </c>
      <c r="G17" s="35">
        <v>654</v>
      </c>
      <c r="H17" s="35">
        <v>656</v>
      </c>
      <c r="I17" s="35">
        <v>623</v>
      </c>
      <c r="J17" s="35">
        <v>579</v>
      </c>
      <c r="K17" s="35">
        <v>572</v>
      </c>
      <c r="L17" s="35">
        <v>618</v>
      </c>
      <c r="M17" s="35">
        <v>613</v>
      </c>
      <c r="N17" s="35">
        <v>627</v>
      </c>
      <c r="O17" s="35">
        <v>533</v>
      </c>
      <c r="P17" s="35">
        <v>515</v>
      </c>
      <c r="Q17" s="35">
        <v>499</v>
      </c>
      <c r="R17" s="35">
        <v>484</v>
      </c>
      <c r="S17" s="35">
        <v>487</v>
      </c>
      <c r="T17" s="53">
        <v>502</v>
      </c>
      <c r="U17" s="15">
        <v>541</v>
      </c>
      <c r="V17" s="60">
        <v>609</v>
      </c>
      <c r="W17" s="15">
        <v>756</v>
      </c>
      <c r="X17" s="15">
        <v>694</v>
      </c>
      <c r="Y17" s="15">
        <v>579</v>
      </c>
      <c r="Z17" s="15">
        <v>588</v>
      </c>
      <c r="AA17" s="15">
        <v>614</v>
      </c>
    </row>
    <row r="18" spans="1:27" ht="12.75" customHeight="1">
      <c r="A18" s="24" t="s">
        <v>31</v>
      </c>
      <c r="B18" s="27">
        <v>822</v>
      </c>
      <c r="C18" s="33">
        <v>765</v>
      </c>
      <c r="D18" s="35">
        <v>753</v>
      </c>
      <c r="E18" s="35">
        <v>748</v>
      </c>
      <c r="F18" s="35">
        <v>794</v>
      </c>
      <c r="G18" s="35">
        <v>877</v>
      </c>
      <c r="H18" s="35">
        <v>959</v>
      </c>
      <c r="I18" s="35">
        <v>990</v>
      </c>
      <c r="J18" s="35">
        <v>1074</v>
      </c>
      <c r="K18" s="35">
        <v>1096</v>
      </c>
      <c r="L18" s="35">
        <f>1006+96+60</f>
        <v>1162</v>
      </c>
      <c r="M18" s="35">
        <v>1117</v>
      </c>
      <c r="N18" s="35">
        <v>1132</v>
      </c>
      <c r="O18" s="35">
        <f>1021+95+60</f>
        <v>1176</v>
      </c>
      <c r="P18" s="35">
        <f>1087+99+61</f>
        <v>1247</v>
      </c>
      <c r="Q18" s="35">
        <f>1051+92+71</f>
        <v>1214</v>
      </c>
      <c r="R18" s="35">
        <f>998+169</f>
        <v>1167</v>
      </c>
      <c r="S18" s="35">
        <f>999+89+84</f>
        <v>1172</v>
      </c>
      <c r="T18" s="53">
        <f>1005+84+89</f>
        <v>1178</v>
      </c>
      <c r="U18" s="15">
        <v>1266</v>
      </c>
      <c r="V18" s="60">
        <v>1308</v>
      </c>
      <c r="W18" s="15">
        <v>1380</v>
      </c>
      <c r="X18" s="15">
        <v>1397</v>
      </c>
      <c r="Y18" s="15">
        <v>1386</v>
      </c>
      <c r="Z18" s="15">
        <v>1460</v>
      </c>
      <c r="AA18" s="15">
        <v>1550</v>
      </c>
    </row>
    <row r="19" spans="1:27" ht="12.75" customHeight="1">
      <c r="A19" s="44" t="s">
        <v>32</v>
      </c>
      <c r="B19" s="45">
        <f aca="true" t="shared" si="0" ref="B19:AA19">SUM(B9:B18)</f>
        <v>10446</v>
      </c>
      <c r="C19" s="46">
        <f t="shared" si="0"/>
        <v>9926</v>
      </c>
      <c r="D19" s="45">
        <f t="shared" si="0"/>
        <v>10104</v>
      </c>
      <c r="E19" s="45">
        <f t="shared" si="0"/>
        <v>9732</v>
      </c>
      <c r="F19" s="45">
        <f t="shared" si="0"/>
        <v>9746</v>
      </c>
      <c r="G19" s="45">
        <f t="shared" si="0"/>
        <v>9737</v>
      </c>
      <c r="H19" s="45">
        <f t="shared" si="0"/>
        <v>10030</v>
      </c>
      <c r="I19" s="45">
        <f t="shared" si="0"/>
        <v>10051</v>
      </c>
      <c r="J19" s="45">
        <f t="shared" si="0"/>
        <v>10317</v>
      </c>
      <c r="K19" s="45">
        <f t="shared" si="0"/>
        <v>10510</v>
      </c>
      <c r="L19" s="45">
        <f t="shared" si="0"/>
        <v>10780</v>
      </c>
      <c r="M19" s="45">
        <f t="shared" si="0"/>
        <v>10465</v>
      </c>
      <c r="N19" s="45">
        <f t="shared" si="0"/>
        <v>10440</v>
      </c>
      <c r="O19" s="45">
        <f t="shared" si="0"/>
        <v>10392</v>
      </c>
      <c r="P19" s="45">
        <f t="shared" si="0"/>
        <v>10548</v>
      </c>
      <c r="Q19" s="45">
        <f t="shared" si="0"/>
        <v>10375</v>
      </c>
      <c r="R19" s="45">
        <f t="shared" si="0"/>
        <v>10333</v>
      </c>
      <c r="S19" s="45">
        <f t="shared" si="0"/>
        <v>10675</v>
      </c>
      <c r="T19" s="54">
        <f t="shared" si="0"/>
        <v>10897</v>
      </c>
      <c r="U19" s="45">
        <f t="shared" si="0"/>
        <v>11226</v>
      </c>
      <c r="V19" s="54">
        <f t="shared" si="0"/>
        <v>11316</v>
      </c>
      <c r="W19" s="45">
        <f t="shared" si="0"/>
        <v>12045</v>
      </c>
      <c r="X19" s="45">
        <f t="shared" si="0"/>
        <v>12286</v>
      </c>
      <c r="Y19" s="45">
        <f t="shared" si="0"/>
        <v>12035</v>
      </c>
      <c r="Z19" s="45">
        <f t="shared" si="0"/>
        <v>12354</v>
      </c>
      <c r="AA19" s="45">
        <f t="shared" si="0"/>
        <v>12229</v>
      </c>
    </row>
    <row r="20" spans="1:23" ht="12.7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9" ht="12.75" customHeight="1">
      <c r="A21" s="11" t="s">
        <v>33</v>
      </c>
      <c r="B21" s="15"/>
      <c r="C21" s="15"/>
      <c r="D21" s="15"/>
      <c r="E21" s="15"/>
      <c r="F21" s="15"/>
      <c r="G21" s="15"/>
      <c r="H21" s="15"/>
      <c r="I21" s="15"/>
    </row>
    <row r="22" ht="12.75" customHeight="1">
      <c r="A22" s="1" t="s">
        <v>62</v>
      </c>
    </row>
    <row r="23" ht="12.75" customHeight="1">
      <c r="A23" s="1"/>
    </row>
    <row r="24" ht="12.75" customHeight="1">
      <c r="A24" s="1" t="s">
        <v>61</v>
      </c>
    </row>
    <row r="25" ht="12.75" customHeight="1">
      <c r="A25" s="23" t="s">
        <v>35</v>
      </c>
    </row>
    <row r="26" ht="12.75" customHeight="1">
      <c r="A26" s="23" t="s">
        <v>36</v>
      </c>
    </row>
    <row r="27" ht="12.75" customHeight="1">
      <c r="A27" s="1" t="s">
        <v>65</v>
      </c>
    </row>
    <row r="28" spans="1:20" ht="12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7" ht="12.75" customHeight="1" thickTop="1">
      <c r="A29" s="10"/>
      <c r="B29" s="16" t="s">
        <v>2</v>
      </c>
      <c r="C29" s="22" t="s">
        <v>2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</v>
      </c>
      <c r="R29" s="21" t="s">
        <v>2</v>
      </c>
      <c r="S29" s="21" t="s">
        <v>2</v>
      </c>
      <c r="T29" s="55" t="s">
        <v>2</v>
      </c>
      <c r="U29" s="21" t="s">
        <v>2</v>
      </c>
      <c r="V29" s="21" t="s">
        <v>2</v>
      </c>
      <c r="W29" s="21" t="s">
        <v>2</v>
      </c>
      <c r="X29" s="21" t="s">
        <v>2</v>
      </c>
      <c r="Y29" s="21" t="s">
        <v>2</v>
      </c>
      <c r="Z29" s="21" t="s">
        <v>2</v>
      </c>
      <c r="AA29" s="21" t="s">
        <v>2</v>
      </c>
    </row>
    <row r="30" spans="1:27" ht="12.75" customHeight="1">
      <c r="A30" s="5"/>
      <c r="B30" s="19" t="s">
        <v>3</v>
      </c>
      <c r="C30" s="17" t="s">
        <v>4</v>
      </c>
      <c r="D30" s="19" t="s">
        <v>5</v>
      </c>
      <c r="E30" s="19" t="s">
        <v>6</v>
      </c>
      <c r="F30" s="19" t="s">
        <v>7</v>
      </c>
      <c r="G30" s="19" t="s">
        <v>8</v>
      </c>
      <c r="H30" s="19" t="s">
        <v>9</v>
      </c>
      <c r="I30" s="19" t="s">
        <v>10</v>
      </c>
      <c r="J30" s="19" t="s">
        <v>11</v>
      </c>
      <c r="K30" s="19" t="s">
        <v>12</v>
      </c>
      <c r="L30" s="19" t="s">
        <v>13</v>
      </c>
      <c r="M30" s="19" t="s">
        <v>14</v>
      </c>
      <c r="N30" s="19" t="s">
        <v>15</v>
      </c>
      <c r="O30" s="19" t="s">
        <v>16</v>
      </c>
      <c r="P30" s="19" t="s">
        <v>17</v>
      </c>
      <c r="Q30" s="19" t="s">
        <v>18</v>
      </c>
      <c r="R30" s="19" t="s">
        <v>19</v>
      </c>
      <c r="S30" s="18" t="s">
        <v>20</v>
      </c>
      <c r="T30" s="56" t="s">
        <v>21</v>
      </c>
      <c r="U30" s="18" t="s">
        <v>22</v>
      </c>
      <c r="V30" s="18" t="s">
        <v>23</v>
      </c>
      <c r="W30" s="18">
        <v>2002</v>
      </c>
      <c r="X30" s="48">
        <v>2003</v>
      </c>
      <c r="Y30" s="48">
        <v>2004</v>
      </c>
      <c r="Z30" s="48">
        <v>2005</v>
      </c>
      <c r="AA30" s="48">
        <v>2006</v>
      </c>
    </row>
    <row r="31" spans="1:23" ht="12.75" customHeight="1">
      <c r="A31" s="9"/>
      <c r="B31" s="4"/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57"/>
      <c r="U31" s="9"/>
      <c r="V31" s="9"/>
      <c r="W31" s="9"/>
    </row>
    <row r="32" spans="1:27" ht="12.75" customHeight="1">
      <c r="A32" s="2" t="s">
        <v>37</v>
      </c>
      <c r="B32" s="7">
        <v>72</v>
      </c>
      <c r="C32" s="12">
        <v>122</v>
      </c>
      <c r="D32" s="15">
        <v>124</v>
      </c>
      <c r="E32" s="15">
        <v>95</v>
      </c>
      <c r="F32" s="15">
        <v>89</v>
      </c>
      <c r="G32" s="15">
        <v>148</v>
      </c>
      <c r="H32" s="15">
        <v>149</v>
      </c>
      <c r="I32" s="15">
        <v>118</v>
      </c>
      <c r="J32" s="8">
        <v>83</v>
      </c>
      <c r="K32" s="15">
        <v>106</v>
      </c>
      <c r="L32" s="15">
        <v>94</v>
      </c>
      <c r="M32" s="15">
        <v>100</v>
      </c>
      <c r="N32" s="15">
        <v>102</v>
      </c>
      <c r="O32" s="8">
        <v>124</v>
      </c>
      <c r="P32" s="8">
        <v>122</v>
      </c>
      <c r="Q32" s="8">
        <v>97</v>
      </c>
      <c r="R32" s="8">
        <v>86</v>
      </c>
      <c r="S32" s="11">
        <v>99</v>
      </c>
      <c r="T32" s="58">
        <v>87</v>
      </c>
      <c r="U32" s="11">
        <v>141</v>
      </c>
      <c r="V32" s="11">
        <v>197</v>
      </c>
      <c r="W32" s="11">
        <v>234</v>
      </c>
      <c r="X32" s="15">
        <v>265</v>
      </c>
      <c r="Y32" s="15">
        <v>264</v>
      </c>
      <c r="Z32" s="15">
        <v>246</v>
      </c>
      <c r="AA32" s="15">
        <v>281</v>
      </c>
    </row>
    <row r="33" spans="1:27" ht="12.75" customHeight="1">
      <c r="A33" s="2" t="s">
        <v>38</v>
      </c>
      <c r="B33" s="7">
        <v>0</v>
      </c>
      <c r="C33" s="12"/>
      <c r="D33" s="15"/>
      <c r="E33" s="15"/>
      <c r="F33" s="15"/>
      <c r="G33" s="15">
        <v>0</v>
      </c>
      <c r="H33" s="15">
        <v>0</v>
      </c>
      <c r="I33" s="15">
        <v>0</v>
      </c>
      <c r="J33" s="8">
        <v>0</v>
      </c>
      <c r="K33" s="15">
        <v>0</v>
      </c>
      <c r="L33" s="15">
        <v>0</v>
      </c>
      <c r="M33" s="15">
        <v>0</v>
      </c>
      <c r="N33" s="15">
        <v>0</v>
      </c>
      <c r="O33" s="8">
        <v>0</v>
      </c>
      <c r="P33" s="8">
        <v>0</v>
      </c>
      <c r="Q33" s="8">
        <v>7</v>
      </c>
      <c r="R33" s="8">
        <v>0</v>
      </c>
      <c r="S33" s="11">
        <v>0</v>
      </c>
      <c r="T33" s="58">
        <v>16</v>
      </c>
      <c r="U33" s="11">
        <v>0</v>
      </c>
      <c r="V33" s="11">
        <v>0</v>
      </c>
      <c r="W33" s="11">
        <v>26</v>
      </c>
      <c r="X33" s="15">
        <v>0</v>
      </c>
      <c r="Y33" s="15">
        <v>0</v>
      </c>
      <c r="Z33" s="15">
        <v>0</v>
      </c>
      <c r="AA33" s="15">
        <v>0</v>
      </c>
    </row>
    <row r="34" spans="1:27" ht="12.75" customHeight="1">
      <c r="A34" s="2" t="s">
        <v>57</v>
      </c>
      <c r="B34" s="43" t="s">
        <v>58</v>
      </c>
      <c r="C34" s="12"/>
      <c r="D34" s="15"/>
      <c r="E34" s="15"/>
      <c r="F34" s="15"/>
      <c r="G34" s="15"/>
      <c r="H34" s="15"/>
      <c r="I34" s="15"/>
      <c r="K34" s="15"/>
      <c r="L34" s="15"/>
      <c r="M34" s="15"/>
      <c r="N34" s="15"/>
      <c r="S34" s="43" t="s">
        <v>58</v>
      </c>
      <c r="T34" s="59" t="s">
        <v>58</v>
      </c>
      <c r="U34" s="43" t="s">
        <v>58</v>
      </c>
      <c r="V34" s="43" t="s">
        <v>58</v>
      </c>
      <c r="W34" s="11">
        <v>6</v>
      </c>
      <c r="X34" s="15">
        <v>1</v>
      </c>
      <c r="Y34" s="15">
        <v>0</v>
      </c>
      <c r="Z34" s="15">
        <v>0</v>
      </c>
      <c r="AA34" s="15">
        <v>0</v>
      </c>
    </row>
    <row r="35" spans="1:27" ht="12.75" customHeight="1">
      <c r="A35" s="2" t="s">
        <v>39</v>
      </c>
      <c r="B35" s="5">
        <v>0</v>
      </c>
      <c r="C35" s="13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15">
        <v>0</v>
      </c>
      <c r="L35" s="15">
        <v>0</v>
      </c>
      <c r="M35" s="15">
        <v>0</v>
      </c>
      <c r="N35" s="15">
        <v>0</v>
      </c>
      <c r="O35" s="8">
        <v>0</v>
      </c>
      <c r="P35" s="8">
        <v>0</v>
      </c>
      <c r="Q35" s="8">
        <v>10</v>
      </c>
      <c r="R35" s="8">
        <v>30</v>
      </c>
      <c r="S35" s="11">
        <v>56</v>
      </c>
      <c r="T35" s="58">
        <v>86</v>
      </c>
      <c r="U35" s="11">
        <f>5+143</f>
        <v>148</v>
      </c>
      <c r="V35" s="11">
        <v>141</v>
      </c>
      <c r="W35" s="11">
        <v>88</v>
      </c>
      <c r="X35" s="15">
        <v>89</v>
      </c>
      <c r="Y35" s="15">
        <v>115</v>
      </c>
      <c r="Z35" s="15">
        <f>13+75</f>
        <v>88</v>
      </c>
      <c r="AA35" s="15">
        <v>111</v>
      </c>
    </row>
    <row r="36" spans="1:27" ht="12.75" customHeight="1">
      <c r="A36" s="2" t="s">
        <v>40</v>
      </c>
      <c r="B36" s="7">
        <v>88</v>
      </c>
      <c r="C36" s="12">
        <v>90</v>
      </c>
      <c r="D36" s="15">
        <v>85</v>
      </c>
      <c r="E36" s="15">
        <v>80</v>
      </c>
      <c r="F36" s="15">
        <v>103</v>
      </c>
      <c r="G36" s="15">
        <v>103</v>
      </c>
      <c r="H36" s="15">
        <v>109</v>
      </c>
      <c r="I36" s="15">
        <v>94</v>
      </c>
      <c r="J36" s="15">
        <v>87</v>
      </c>
      <c r="K36" s="15">
        <v>91</v>
      </c>
      <c r="L36" s="15">
        <v>101</v>
      </c>
      <c r="M36" s="15">
        <v>82</v>
      </c>
      <c r="N36" s="15">
        <v>82</v>
      </c>
      <c r="O36" s="11">
        <v>79</v>
      </c>
      <c r="P36" s="11">
        <v>89</v>
      </c>
      <c r="Q36" s="11">
        <v>89</v>
      </c>
      <c r="R36" s="11">
        <v>89</v>
      </c>
      <c r="S36" s="11">
        <v>109</v>
      </c>
      <c r="T36" s="58">
        <v>127</v>
      </c>
      <c r="U36" s="11">
        <v>126</v>
      </c>
      <c r="V36" s="11">
        <v>132</v>
      </c>
      <c r="W36" s="11">
        <v>123</v>
      </c>
      <c r="X36" s="15">
        <v>146</v>
      </c>
      <c r="Y36" s="15">
        <v>122</v>
      </c>
      <c r="Z36" s="15">
        <v>131</v>
      </c>
      <c r="AA36" s="15">
        <v>135</v>
      </c>
    </row>
    <row r="37" spans="1:27" ht="12.75" customHeight="1">
      <c r="A37" s="1" t="s">
        <v>41</v>
      </c>
      <c r="B37" s="7">
        <v>0</v>
      </c>
      <c r="C37" s="12"/>
      <c r="D37" s="15"/>
      <c r="E37" s="15"/>
      <c r="F37" s="15"/>
      <c r="G37" s="15"/>
      <c r="H37" s="15"/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1">
        <v>0</v>
      </c>
      <c r="P37" s="11">
        <v>0</v>
      </c>
      <c r="Q37" s="11">
        <v>0</v>
      </c>
      <c r="R37" s="11">
        <v>0</v>
      </c>
      <c r="S37" s="11">
        <v>14</v>
      </c>
      <c r="T37" s="58">
        <v>0</v>
      </c>
      <c r="U37" s="11">
        <v>39</v>
      </c>
      <c r="V37" s="11">
        <v>33</v>
      </c>
      <c r="W37" s="11">
        <v>36</v>
      </c>
      <c r="X37" s="15">
        <v>21</v>
      </c>
      <c r="Y37" s="15">
        <v>39</v>
      </c>
      <c r="Z37" s="15">
        <v>35</v>
      </c>
      <c r="AA37" s="15">
        <v>39</v>
      </c>
    </row>
    <row r="38" spans="1:27" ht="12.75" customHeight="1">
      <c r="A38" s="2" t="s">
        <v>42</v>
      </c>
      <c r="B38" s="20">
        <v>29</v>
      </c>
      <c r="C38" s="12">
        <v>23</v>
      </c>
      <c r="D38" s="28">
        <v>30</v>
      </c>
      <c r="E38" s="15">
        <v>44</v>
      </c>
      <c r="F38" s="15">
        <v>63</v>
      </c>
      <c r="G38" s="15">
        <v>79</v>
      </c>
      <c r="H38" s="15">
        <v>88</v>
      </c>
      <c r="I38" s="15">
        <v>105</v>
      </c>
      <c r="J38" s="15">
        <v>115</v>
      </c>
      <c r="K38" s="15">
        <v>136</v>
      </c>
      <c r="L38" s="15">
        <v>157</v>
      </c>
      <c r="M38" s="15">
        <v>262</v>
      </c>
      <c r="N38" s="15">
        <v>371</v>
      </c>
      <c r="O38" s="8">
        <v>346</v>
      </c>
      <c r="P38" s="8">
        <v>368</v>
      </c>
      <c r="Q38" s="8">
        <v>381</v>
      </c>
      <c r="R38" s="8">
        <v>440</v>
      </c>
      <c r="S38" s="11">
        <v>462</v>
      </c>
      <c r="T38" s="58">
        <v>453</v>
      </c>
      <c r="U38" s="11">
        <v>433</v>
      </c>
      <c r="V38" s="11">
        <v>449</v>
      </c>
      <c r="W38" s="11">
        <v>461</v>
      </c>
      <c r="X38" s="15">
        <v>495</v>
      </c>
      <c r="Y38" s="15">
        <v>526</v>
      </c>
      <c r="Z38" s="15">
        <v>492</v>
      </c>
      <c r="AA38" s="15">
        <v>570</v>
      </c>
    </row>
    <row r="39" spans="1:27" ht="12.75" customHeight="1">
      <c r="A39" s="2" t="s">
        <v>59</v>
      </c>
      <c r="B39" s="43" t="s">
        <v>58</v>
      </c>
      <c r="C39" s="12"/>
      <c r="D39" s="15"/>
      <c r="E39" s="15"/>
      <c r="F39" s="15"/>
      <c r="G39" s="15"/>
      <c r="H39" s="15"/>
      <c r="I39" s="15"/>
      <c r="K39" s="15"/>
      <c r="L39" s="15"/>
      <c r="M39" s="15"/>
      <c r="N39" s="15"/>
      <c r="S39" s="43" t="s">
        <v>58</v>
      </c>
      <c r="T39" s="59" t="s">
        <v>58</v>
      </c>
      <c r="U39" s="43" t="s">
        <v>58</v>
      </c>
      <c r="V39" s="43" t="s">
        <v>58</v>
      </c>
      <c r="W39" s="11">
        <v>2</v>
      </c>
      <c r="X39" s="15">
        <v>0</v>
      </c>
      <c r="Y39" s="15">
        <v>0</v>
      </c>
      <c r="Z39" s="15">
        <v>0</v>
      </c>
      <c r="AA39" s="15">
        <v>0</v>
      </c>
    </row>
    <row r="40" spans="1:27" ht="12.75" customHeight="1">
      <c r="A40" s="2" t="s">
        <v>43</v>
      </c>
      <c r="B40" s="7">
        <v>120</v>
      </c>
      <c r="C40" s="12">
        <v>126</v>
      </c>
      <c r="D40" s="15">
        <v>110</v>
      </c>
      <c r="E40" s="15">
        <v>191</v>
      </c>
      <c r="F40" s="15">
        <v>120</v>
      </c>
      <c r="G40" s="15">
        <v>127</v>
      </c>
      <c r="H40" s="15">
        <v>134</v>
      </c>
      <c r="I40" s="15">
        <v>161</v>
      </c>
      <c r="J40" s="15">
        <v>9</v>
      </c>
      <c r="K40" s="15">
        <v>316</v>
      </c>
      <c r="L40" s="15">
        <v>419</v>
      </c>
      <c r="M40" s="15">
        <v>470</v>
      </c>
      <c r="N40" s="15">
        <v>471</v>
      </c>
      <c r="O40" s="8">
        <v>691</v>
      </c>
      <c r="P40" s="8">
        <v>717</v>
      </c>
      <c r="Q40" s="8">
        <v>811</v>
      </c>
      <c r="R40" s="8">
        <v>955</v>
      </c>
      <c r="S40" s="15">
        <v>1103</v>
      </c>
      <c r="T40" s="60">
        <v>1145</v>
      </c>
      <c r="U40" s="15">
        <v>1230</v>
      </c>
      <c r="V40" s="15">
        <v>1188</v>
      </c>
      <c r="W40" s="15">
        <v>1310</v>
      </c>
      <c r="X40" s="15">
        <v>1744</v>
      </c>
      <c r="Y40" s="15">
        <v>1561</v>
      </c>
      <c r="Z40" s="15">
        <v>2152</v>
      </c>
      <c r="AA40" s="15">
        <v>2250</v>
      </c>
    </row>
    <row r="41" spans="1:27" ht="12.75" customHeight="1">
      <c r="A41" s="2" t="s">
        <v>44</v>
      </c>
      <c r="B41" s="7">
        <v>21</v>
      </c>
      <c r="C41" s="12">
        <v>25</v>
      </c>
      <c r="D41" s="15">
        <v>85</v>
      </c>
      <c r="E41" s="15">
        <v>92</v>
      </c>
      <c r="F41" s="15">
        <v>108</v>
      </c>
      <c r="G41" s="15">
        <v>96</v>
      </c>
      <c r="H41" s="15">
        <v>86</v>
      </c>
      <c r="I41" s="15">
        <v>76</v>
      </c>
      <c r="J41" s="15">
        <v>124</v>
      </c>
      <c r="K41" s="15">
        <v>117</v>
      </c>
      <c r="L41" s="15">
        <v>177</v>
      </c>
      <c r="M41" s="15">
        <v>245</v>
      </c>
      <c r="N41" s="15">
        <v>244</v>
      </c>
      <c r="O41" s="8">
        <v>197</v>
      </c>
      <c r="P41" s="8">
        <v>178</v>
      </c>
      <c r="Q41" s="8">
        <v>160</v>
      </c>
      <c r="R41" s="8">
        <v>188</v>
      </c>
      <c r="S41" s="11">
        <v>202</v>
      </c>
      <c r="T41" s="58">
        <v>206</v>
      </c>
      <c r="U41" s="11">
        <v>212</v>
      </c>
      <c r="V41" s="11">
        <v>275</v>
      </c>
      <c r="W41" s="11">
        <v>330</v>
      </c>
      <c r="X41" s="15">
        <v>350</v>
      </c>
      <c r="Y41" s="15">
        <v>355</v>
      </c>
      <c r="Z41" s="15">
        <v>359</v>
      </c>
      <c r="AA41" s="15">
        <v>334</v>
      </c>
    </row>
    <row r="42" spans="1:27" ht="12.75" customHeight="1">
      <c r="A42" s="1" t="s">
        <v>45</v>
      </c>
      <c r="B42" s="7">
        <v>0</v>
      </c>
      <c r="C42" s="12"/>
      <c r="D42" s="15"/>
      <c r="E42" s="15"/>
      <c r="F42" s="15"/>
      <c r="G42" s="15"/>
      <c r="H42" s="15"/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58">
        <v>2</v>
      </c>
      <c r="U42" s="11">
        <v>23</v>
      </c>
      <c r="V42" s="11">
        <v>52</v>
      </c>
      <c r="W42" s="11">
        <v>80</v>
      </c>
      <c r="X42" s="15">
        <v>232</v>
      </c>
      <c r="Y42" s="15">
        <v>156</v>
      </c>
      <c r="Z42" s="15">
        <v>210</v>
      </c>
      <c r="AA42" s="15">
        <v>320</v>
      </c>
    </row>
    <row r="43" spans="1:27" ht="12.75" customHeight="1">
      <c r="A43" s="2" t="s">
        <v>46</v>
      </c>
      <c r="B43" s="20" t="s">
        <v>47</v>
      </c>
      <c r="C43" s="12">
        <v>4</v>
      </c>
      <c r="D43" s="28" t="s">
        <v>47</v>
      </c>
      <c r="E43" s="15">
        <v>16</v>
      </c>
      <c r="F43" s="15">
        <v>0</v>
      </c>
      <c r="G43" s="15">
        <v>0</v>
      </c>
      <c r="H43" s="15">
        <v>0</v>
      </c>
      <c r="I43" s="15">
        <v>0</v>
      </c>
      <c r="J43" s="15">
        <v>22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8</v>
      </c>
      <c r="R43" s="15">
        <f>84/12</f>
        <v>7</v>
      </c>
      <c r="S43" s="15">
        <v>20</v>
      </c>
      <c r="T43" s="60">
        <v>30</v>
      </c>
      <c r="U43" s="11">
        <v>36</v>
      </c>
      <c r="V43" s="11">
        <v>39</v>
      </c>
      <c r="W43" s="11">
        <v>48</v>
      </c>
      <c r="X43" s="15">
        <v>53</v>
      </c>
      <c r="Y43" s="15">
        <v>122</v>
      </c>
      <c r="Z43" s="15">
        <v>114</v>
      </c>
      <c r="AA43" s="15">
        <v>0</v>
      </c>
    </row>
    <row r="44" spans="1:27" ht="12.75" customHeight="1">
      <c r="A44" s="2" t="s">
        <v>48</v>
      </c>
      <c r="B44" s="7">
        <v>308</v>
      </c>
      <c r="C44" s="12">
        <v>304</v>
      </c>
      <c r="D44" s="15">
        <v>301</v>
      </c>
      <c r="E44" s="15">
        <v>297</v>
      </c>
      <c r="F44" s="15">
        <v>304</v>
      </c>
      <c r="G44" s="15">
        <v>302</v>
      </c>
      <c r="H44" s="15">
        <v>317</v>
      </c>
      <c r="I44" s="15">
        <v>357</v>
      </c>
      <c r="J44" s="15">
        <v>272</v>
      </c>
      <c r="K44" s="15">
        <v>268</v>
      </c>
      <c r="L44" s="15">
        <v>271</v>
      </c>
      <c r="M44" s="15">
        <v>318</v>
      </c>
      <c r="N44" s="15">
        <v>397</v>
      </c>
      <c r="O44" s="8">
        <v>442</v>
      </c>
      <c r="P44" s="8">
        <v>456</v>
      </c>
      <c r="Q44" s="8">
        <v>435</v>
      </c>
      <c r="R44" s="8">
        <v>442</v>
      </c>
      <c r="S44" s="11">
        <v>454</v>
      </c>
      <c r="T44" s="58">
        <v>495</v>
      </c>
      <c r="U44" s="15">
        <v>445</v>
      </c>
      <c r="V44" s="15">
        <v>425</v>
      </c>
      <c r="W44" s="15">
        <v>510</v>
      </c>
      <c r="X44" s="15">
        <v>521</v>
      </c>
      <c r="Y44" s="15">
        <v>531</v>
      </c>
      <c r="Z44" s="15">
        <v>577</v>
      </c>
      <c r="AA44" s="15">
        <v>582</v>
      </c>
    </row>
    <row r="45" spans="1:27" ht="12.75" customHeight="1">
      <c r="A45" s="2" t="s">
        <v>49</v>
      </c>
      <c r="B45" s="7">
        <v>2711</v>
      </c>
      <c r="C45" s="12">
        <v>2528</v>
      </c>
      <c r="D45" s="15">
        <v>2695</v>
      </c>
      <c r="E45" s="15">
        <v>2375</v>
      </c>
      <c r="F45" s="15">
        <v>2419</v>
      </c>
      <c r="G45" s="15">
        <v>2345</v>
      </c>
      <c r="H45" s="15">
        <v>2695</v>
      </c>
      <c r="I45" s="15">
        <v>2632</v>
      </c>
      <c r="J45" s="15">
        <v>2742</v>
      </c>
      <c r="K45" s="15">
        <v>3668</v>
      </c>
      <c r="L45" s="15">
        <v>2665</v>
      </c>
      <c r="M45" s="15">
        <v>2752</v>
      </c>
      <c r="N45" s="15">
        <v>2739</v>
      </c>
      <c r="O45" s="15">
        <v>2328</v>
      </c>
      <c r="P45" s="15">
        <f>1536+1294</f>
        <v>2830</v>
      </c>
      <c r="Q45" s="15">
        <f>1510+1183+89</f>
        <v>2782</v>
      </c>
      <c r="R45" s="15">
        <v>2787</v>
      </c>
      <c r="S45" s="15">
        <v>2740</v>
      </c>
      <c r="T45" s="60">
        <v>2646</v>
      </c>
      <c r="U45" s="15">
        <v>2590</v>
      </c>
      <c r="V45" s="15">
        <v>2624</v>
      </c>
      <c r="W45" s="15">
        <v>2989</v>
      </c>
      <c r="X45" s="15">
        <v>3132</v>
      </c>
      <c r="Y45" s="15">
        <v>3222</v>
      </c>
      <c r="Z45" s="15">
        <v>3728</v>
      </c>
      <c r="AA45" s="15">
        <v>4047</v>
      </c>
    </row>
    <row r="46" spans="1:27" ht="12.75" customHeight="1">
      <c r="A46" s="2" t="s">
        <v>50</v>
      </c>
      <c r="B46" s="7">
        <v>0</v>
      </c>
      <c r="C46" s="12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16</v>
      </c>
      <c r="J46" s="15">
        <v>23</v>
      </c>
      <c r="K46" s="15">
        <v>16</v>
      </c>
      <c r="L46" s="15">
        <v>11</v>
      </c>
      <c r="M46" s="15">
        <v>24</v>
      </c>
      <c r="N46" s="15">
        <v>87</v>
      </c>
      <c r="O46" s="8">
        <v>107</v>
      </c>
      <c r="P46" s="8">
        <v>155</v>
      </c>
      <c r="Q46" s="8">
        <v>181</v>
      </c>
      <c r="R46" s="8">
        <v>322</v>
      </c>
      <c r="S46" s="11">
        <v>386</v>
      </c>
      <c r="T46" s="58">
        <v>385</v>
      </c>
      <c r="U46" s="11">
        <v>152</v>
      </c>
      <c r="V46" s="11">
        <v>161</v>
      </c>
      <c r="W46" s="11">
        <v>120</v>
      </c>
      <c r="X46" s="15">
        <v>118</v>
      </c>
      <c r="Y46" s="15">
        <v>177</v>
      </c>
      <c r="Z46" s="15">
        <v>195</v>
      </c>
      <c r="AA46" s="15">
        <v>267</v>
      </c>
    </row>
    <row r="47" spans="1:27" ht="12.75" customHeight="1">
      <c r="A47" s="2" t="s">
        <v>51</v>
      </c>
      <c r="B47" s="7">
        <v>0</v>
      </c>
      <c r="C47" s="12"/>
      <c r="D47" s="15"/>
      <c r="E47" s="15"/>
      <c r="F47" s="15"/>
      <c r="G47" s="15"/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8">
        <v>0</v>
      </c>
      <c r="P47" s="8">
        <v>0</v>
      </c>
      <c r="Q47" s="8">
        <v>0</v>
      </c>
      <c r="R47" s="8">
        <v>8</v>
      </c>
      <c r="S47" s="11">
        <v>60</v>
      </c>
      <c r="T47" s="58">
        <v>20</v>
      </c>
      <c r="U47" s="11">
        <v>30</v>
      </c>
      <c r="V47" s="11">
        <v>26</v>
      </c>
      <c r="W47" s="11">
        <v>40</v>
      </c>
      <c r="X47" s="15">
        <v>32</v>
      </c>
      <c r="Y47" s="15">
        <v>28</v>
      </c>
      <c r="Z47" s="15">
        <v>19</v>
      </c>
      <c r="AA47" s="15">
        <v>38</v>
      </c>
    </row>
    <row r="48" spans="1:27" ht="12.75" customHeight="1">
      <c r="A48" s="2" t="s">
        <v>52</v>
      </c>
      <c r="B48" s="7">
        <v>3343</v>
      </c>
      <c r="C48" s="12">
        <v>3579</v>
      </c>
      <c r="D48" s="15">
        <v>3657</v>
      </c>
      <c r="E48" s="15">
        <v>3147</v>
      </c>
      <c r="F48" s="15">
        <v>3490</v>
      </c>
      <c r="G48" s="15">
        <v>3656</v>
      </c>
      <c r="H48" s="15">
        <v>4432</v>
      </c>
      <c r="I48" s="15">
        <v>4591</v>
      </c>
      <c r="J48" s="15">
        <v>4123</v>
      </c>
      <c r="K48" s="15">
        <v>4803</v>
      </c>
      <c r="L48" s="15">
        <f>3804+1263+15</f>
        <v>5082</v>
      </c>
      <c r="M48" s="15">
        <v>4547</v>
      </c>
      <c r="N48" s="15">
        <v>4291</v>
      </c>
      <c r="O48" s="15">
        <v>4368</v>
      </c>
      <c r="P48" s="15">
        <v>4432</v>
      </c>
      <c r="Q48" s="15">
        <v>4464</v>
      </c>
      <c r="R48" s="15">
        <v>4389</v>
      </c>
      <c r="S48" s="15">
        <v>4436</v>
      </c>
      <c r="T48" s="60">
        <f>3151+1148</f>
        <v>4299</v>
      </c>
      <c r="U48" s="15">
        <v>4316</v>
      </c>
      <c r="V48" s="15">
        <v>4242</v>
      </c>
      <c r="W48" s="15">
        <v>4403</v>
      </c>
      <c r="X48" s="15">
        <v>4798</v>
      </c>
      <c r="Y48" s="15">
        <v>4653</v>
      </c>
      <c r="Z48" s="15">
        <v>4648</v>
      </c>
      <c r="AA48" s="15">
        <v>4655</v>
      </c>
    </row>
    <row r="49" spans="1:27" ht="12.75" customHeight="1">
      <c r="A49" s="2" t="s">
        <v>53</v>
      </c>
      <c r="B49" s="7">
        <v>326</v>
      </c>
      <c r="C49" s="12">
        <v>308</v>
      </c>
      <c r="D49" s="15">
        <v>291</v>
      </c>
      <c r="E49" s="15">
        <v>330</v>
      </c>
      <c r="F49" s="15">
        <v>391</v>
      </c>
      <c r="G49" s="15">
        <v>480</v>
      </c>
      <c r="H49" s="28" t="s">
        <v>47</v>
      </c>
      <c r="I49" s="15">
        <v>612</v>
      </c>
      <c r="J49" s="15">
        <v>584</v>
      </c>
      <c r="K49" s="15">
        <v>603</v>
      </c>
      <c r="L49" s="15">
        <v>658</v>
      </c>
      <c r="M49" s="15">
        <v>961</v>
      </c>
      <c r="N49" s="15">
        <v>933</v>
      </c>
      <c r="O49" s="8">
        <v>926</v>
      </c>
      <c r="P49" s="15">
        <v>1101</v>
      </c>
      <c r="Q49" s="15">
        <v>1240</v>
      </c>
      <c r="R49" s="15">
        <v>1242</v>
      </c>
      <c r="S49" s="15">
        <v>1196</v>
      </c>
      <c r="T49" s="60">
        <v>1226</v>
      </c>
      <c r="U49" s="15">
        <v>1288</v>
      </c>
      <c r="V49" s="15">
        <v>1462</v>
      </c>
      <c r="W49" s="15">
        <v>1701</v>
      </c>
      <c r="X49" s="15">
        <v>1851</v>
      </c>
      <c r="Y49" s="15">
        <v>1900</v>
      </c>
      <c r="Z49" s="15">
        <v>1903</v>
      </c>
      <c r="AA49" s="15">
        <v>2073</v>
      </c>
    </row>
    <row r="50" spans="1:27" ht="12.75" customHeight="1">
      <c r="A50" s="2" t="s">
        <v>54</v>
      </c>
      <c r="B50" s="7">
        <v>0</v>
      </c>
      <c r="C50" s="12"/>
      <c r="D50" s="15"/>
      <c r="E50" s="15"/>
      <c r="F50" s="15"/>
      <c r="G50" s="15">
        <v>0</v>
      </c>
      <c r="H50" s="15">
        <v>0</v>
      </c>
      <c r="I50" s="12">
        <v>0</v>
      </c>
      <c r="J50" s="15">
        <v>0</v>
      </c>
      <c r="K50" s="15">
        <v>0</v>
      </c>
      <c r="L50" s="15">
        <v>0</v>
      </c>
      <c r="M50" s="8">
        <v>0</v>
      </c>
      <c r="N50" s="15">
        <v>0</v>
      </c>
      <c r="O50" s="8">
        <v>0</v>
      </c>
      <c r="P50" s="8">
        <v>56</v>
      </c>
      <c r="Q50" s="8">
        <v>67</v>
      </c>
      <c r="R50" s="8">
        <v>55</v>
      </c>
      <c r="S50" s="11">
        <v>66</v>
      </c>
      <c r="T50" s="58">
        <v>43</v>
      </c>
      <c r="U50" s="11">
        <v>43</v>
      </c>
      <c r="V50" s="11">
        <v>61</v>
      </c>
      <c r="W50" s="11">
        <v>54</v>
      </c>
      <c r="X50" s="15">
        <v>38</v>
      </c>
      <c r="Y50" s="15">
        <v>81</v>
      </c>
      <c r="Z50" s="15">
        <v>73</v>
      </c>
      <c r="AA50" s="15">
        <v>16</v>
      </c>
    </row>
    <row r="51" spans="1:27" ht="12.75" customHeight="1">
      <c r="A51" s="2" t="s">
        <v>32</v>
      </c>
      <c r="B51" s="7">
        <f aca="true" t="shared" si="1" ref="B51:AA51">SUM(B32:B50)</f>
        <v>7018</v>
      </c>
      <c r="C51" s="6">
        <f t="shared" si="1"/>
        <v>7109</v>
      </c>
      <c r="D51" s="7">
        <f t="shared" si="1"/>
        <v>7378</v>
      </c>
      <c r="E51" s="7">
        <f t="shared" si="1"/>
        <v>6667</v>
      </c>
      <c r="F51" s="7">
        <f t="shared" si="1"/>
        <v>7087</v>
      </c>
      <c r="G51" s="7">
        <f t="shared" si="1"/>
        <v>7336</v>
      </c>
      <c r="H51" s="7">
        <f t="shared" si="1"/>
        <v>8010</v>
      </c>
      <c r="I51" s="7">
        <f t="shared" si="1"/>
        <v>8762</v>
      </c>
      <c r="J51" s="7">
        <f t="shared" si="1"/>
        <v>8185</v>
      </c>
      <c r="K51" s="7">
        <f t="shared" si="1"/>
        <v>10124</v>
      </c>
      <c r="L51" s="7">
        <f t="shared" si="1"/>
        <v>9635</v>
      </c>
      <c r="M51" s="7">
        <f t="shared" si="1"/>
        <v>9761</v>
      </c>
      <c r="N51" s="7">
        <f t="shared" si="1"/>
        <v>9717</v>
      </c>
      <c r="O51" s="7">
        <f t="shared" si="1"/>
        <v>9608</v>
      </c>
      <c r="P51" s="7">
        <f t="shared" si="1"/>
        <v>10504</v>
      </c>
      <c r="Q51" s="7">
        <f t="shared" si="1"/>
        <v>10732</v>
      </c>
      <c r="R51" s="7">
        <f t="shared" si="1"/>
        <v>11040</v>
      </c>
      <c r="S51" s="7">
        <f t="shared" si="1"/>
        <v>11403</v>
      </c>
      <c r="T51" s="61">
        <f t="shared" si="1"/>
        <v>11266</v>
      </c>
      <c r="U51" s="7">
        <f t="shared" si="1"/>
        <v>11252</v>
      </c>
      <c r="V51" s="7">
        <f t="shared" si="1"/>
        <v>11507</v>
      </c>
      <c r="W51" s="7">
        <f t="shared" si="1"/>
        <v>12561</v>
      </c>
      <c r="X51" s="7">
        <f t="shared" si="1"/>
        <v>13886</v>
      </c>
      <c r="Y51" s="7">
        <f t="shared" si="1"/>
        <v>13852</v>
      </c>
      <c r="Z51" s="7">
        <f t="shared" si="1"/>
        <v>14970</v>
      </c>
      <c r="AA51" s="7">
        <f t="shared" si="1"/>
        <v>15718</v>
      </c>
    </row>
    <row r="52" spans="2:27" ht="12.75" customHeight="1">
      <c r="B52" s="5"/>
      <c r="C52" s="13"/>
      <c r="I52" s="13"/>
      <c r="K52" s="15"/>
      <c r="L52" s="15"/>
      <c r="N52" s="15"/>
      <c r="T52" s="62"/>
      <c r="X52" s="15"/>
      <c r="Y52" s="15"/>
      <c r="Z52" s="15"/>
      <c r="AA52" s="15"/>
    </row>
    <row r="53" spans="1:27" ht="12.75" customHeight="1" thickBot="1">
      <c r="A53" s="5" t="s">
        <v>55</v>
      </c>
      <c r="B53" s="7">
        <f aca="true" t="shared" si="2" ref="B53:W53">SUM(B19+B51)</f>
        <v>17464</v>
      </c>
      <c r="C53" s="6">
        <f t="shared" si="2"/>
        <v>17035</v>
      </c>
      <c r="D53" s="7">
        <f t="shared" si="2"/>
        <v>17482</v>
      </c>
      <c r="E53" s="7">
        <f t="shared" si="2"/>
        <v>16399</v>
      </c>
      <c r="F53" s="7">
        <f t="shared" si="2"/>
        <v>16833</v>
      </c>
      <c r="G53" s="7">
        <f t="shared" si="2"/>
        <v>17073</v>
      </c>
      <c r="H53" s="7">
        <f t="shared" si="2"/>
        <v>18040</v>
      </c>
      <c r="I53" s="7">
        <f t="shared" si="2"/>
        <v>18813</v>
      </c>
      <c r="J53" s="7">
        <f t="shared" si="2"/>
        <v>18502</v>
      </c>
      <c r="K53" s="7">
        <f t="shared" si="2"/>
        <v>20634</v>
      </c>
      <c r="L53" s="7">
        <f t="shared" si="2"/>
        <v>20415</v>
      </c>
      <c r="M53" s="7">
        <f t="shared" si="2"/>
        <v>20226</v>
      </c>
      <c r="N53" s="7">
        <f t="shared" si="2"/>
        <v>20157</v>
      </c>
      <c r="O53" s="7">
        <f t="shared" si="2"/>
        <v>20000</v>
      </c>
      <c r="P53" s="7">
        <f t="shared" si="2"/>
        <v>21052</v>
      </c>
      <c r="Q53" s="7">
        <f t="shared" si="2"/>
        <v>21107</v>
      </c>
      <c r="R53" s="7">
        <f t="shared" si="2"/>
        <v>21373</v>
      </c>
      <c r="S53" s="7">
        <f t="shared" si="2"/>
        <v>22078</v>
      </c>
      <c r="T53" s="63">
        <f t="shared" si="2"/>
        <v>22163</v>
      </c>
      <c r="U53" s="7">
        <f t="shared" si="2"/>
        <v>22478</v>
      </c>
      <c r="V53" s="7">
        <f t="shared" si="2"/>
        <v>22823</v>
      </c>
      <c r="W53" s="42">
        <f t="shared" si="2"/>
        <v>24606</v>
      </c>
      <c r="X53" s="42">
        <f>SUM(X19+X51)</f>
        <v>26172</v>
      </c>
      <c r="Y53" s="42">
        <f>SUM(Y19+Y51)</f>
        <v>25887</v>
      </c>
      <c r="Z53" s="42">
        <f>SUM(Z19+Z51)</f>
        <v>27324</v>
      </c>
      <c r="AA53" s="42">
        <f>SUM(AA19+AA51)</f>
        <v>27947</v>
      </c>
    </row>
    <row r="54" spans="1:22" ht="12.75" customHeight="1" thickTop="1">
      <c r="A54" s="3" t="s">
        <v>56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ht="12.75" customHeight="1">
      <c r="A55" s="1" t="s">
        <v>34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printOptions/>
  <pageMargins left="1.56" right="0.5" top="1" bottom="1" header="0.5" footer="0.5"/>
  <pageSetup horizontalDpi="600" verticalDpi="600" orientation="portrait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2007-07-16T14:41:14Z</cp:lastPrinted>
  <dcterms:created xsi:type="dcterms:W3CDTF">2003-06-16T22:17:15Z</dcterms:created>
  <dcterms:modified xsi:type="dcterms:W3CDTF">2007-08-17T14:08:43Z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