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99 - Assoc Degrees by Di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<sst xmlns="http://schemas.openxmlformats.org/spreadsheetml/2006/main" count="105" uniqueCount="77">
  <si>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</si>
  <si>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</si>
  <si>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</si>
  <si>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</si>
  <si>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</si>
  <si>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</si>
  <si>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</si>
  <si>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</si>
  <si>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</si>
  <si>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</si>
  <si>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</si>
  <si>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</si>
  <si>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</si>
  <si>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</si>
  <si>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</si>
  <si>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</si>
  <si>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</si>
  <si>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</si>
  <si>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</si>
  <si>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</si>
  <si>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</si>
  <si>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</si>
  <si>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</si>
  <si>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</si>
  <si>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</si>
  <si>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</si>
  <si>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</si>
  <si>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</si>
  <si>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</si>
  <si>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</si>
  <si>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</si>
  <si>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</si>
  <si>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</si>
  <si>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</si>
  <si>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</si>
  <si>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</si>
  <si>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</si>
  <si>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</si>
  <si>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</si>
  <si>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</si>
  <si>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</si>
  <si>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</si>
  <si>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</si>
  <si>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</si>
  <si>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</si>
  <si>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CENTRAL METHODIST</t>
  </si>
  <si>
    <t>COLUMBIA</t>
  </si>
  <si>
    <t>DRURY</t>
  </si>
  <si>
    <t>HANNIBAL-LAGRANGE</t>
  </si>
  <si>
    <t>MISSOURI BAPTIST</t>
  </si>
  <si>
    <t>MISSOURI VALLEY</t>
  </si>
  <si>
    <t>PARK</t>
  </si>
  <si>
    <t>SOUTHWEST BAPTIST</t>
  </si>
  <si>
    <t>STEPHENS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</si>
  <si>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</si>
  <si>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</si>
  <si>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</si>
  <si>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</si>
  <si>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</si>
  <si>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TABLE 99</t>
  </si>
  <si>
    <t>TABLE 100</t>
  </si>
  <si>
    <t>AVILA</t>
  </si>
  <si>
    <t>WILLIAM WOODS</t>
  </si>
  <si>
    <t>SAINT LOUIS UNIVERSITY</t>
  </si>
  <si>
    <t>NORTHWEST</t>
  </si>
  <si>
    <t>MSU-WEST PLAINS</t>
  </si>
  <si>
    <t>EVANGEL</t>
  </si>
  <si>
    <t>ASSOCIATE DEGREES CONFERRED BY PUBLIC INSTITUTIONS, BY DISCIPLINE AREAS, FY 2006</t>
  </si>
  <si>
    <t>ASSOCIATE DEGREES CONFERRED BY PRIVATE NOT-FOR-PROFIT (INDEPENDENT)  INSTITUTIONS, BY DISCIPLINE AREAS, FY 2006</t>
  </si>
  <si>
    <t>WASHINGTON UNIVERSITY</t>
  </si>
  <si>
    <t>ENGINEER. / ENG. TECH</t>
  </si>
  <si>
    <t>UCM</t>
  </si>
  <si>
    <t>MCC - BLUE RIVER</t>
  </si>
  <si>
    <t>MCC - BUS. AND TECH.</t>
  </si>
  <si>
    <t>MCC - LONGVIEW</t>
  </si>
  <si>
    <t>MCC - MAPLE WOODS</t>
  </si>
  <si>
    <t>MCC - PENN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</si>
</sst>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3"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 horizontal="center"/>
    </xf>
    <xf numFmtId="3" fontId="4" fillId="0" borderId="1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Font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 horizontal="center" wrapText="1"/>
    </xf>
    <xf numFmtId="3" fontId="0" fillId="0" borderId="5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showOutlineSymbols="0" zoomScale="87" zoomScaleNormal="87" workbookViewId="0" topLeftCell="A1">
      <pane ySplit="5" topLeftCell="BM6" activePane="bottomLeft" state="frozen"/>
      <selection pane="topLeft" activeCell="A1" sqref="A1"/>
      <selection pane="bottomLeft" activeCell="A27" sqref="A27"/>
    </sheetView>
  </sheetViews>
  <sheetFormatPr defaultColWidth="9.00390625" defaultRowHeight="15.75"/>
  <cols>
    <col min="1" max="1" width="20.375" style="3" customWidth="1"/>
    <col min="2" max="16" width="8.625" style="3" customWidth="1"/>
    <col min="17" max="17" width="3.125" style="3" customWidth="1"/>
    <col min="18" max="16384" width="9.75390625" style="3" customWidth="1"/>
  </cols>
  <sheetData>
    <row r="1" spans="1:16" ht="12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2.75" customHeight="1" thickTop="1">
      <c r="A4" s="11"/>
      <c r="B4" s="6" t="s">
        <v>0</v>
      </c>
      <c r="C4" s="5"/>
      <c r="D4" s="6" t="s">
        <v>1</v>
      </c>
      <c r="E4" s="6" t="s">
        <v>2</v>
      </c>
      <c r="F4" s="5"/>
      <c r="G4" s="21" t="s">
        <v>70</v>
      </c>
      <c r="H4" s="6" t="s">
        <v>3</v>
      </c>
      <c r="I4" s="6" t="s">
        <v>4</v>
      </c>
      <c r="J4" s="5"/>
      <c r="K4" s="6" t="s">
        <v>5</v>
      </c>
      <c r="L4" s="5"/>
      <c r="M4" s="6" t="s">
        <v>6</v>
      </c>
      <c r="N4" s="6" t="s">
        <v>7</v>
      </c>
      <c r="O4" s="5"/>
      <c r="P4" s="5"/>
    </row>
    <row r="5" spans="2:16" s="1" customFormat="1" ht="12.75" customHeight="1">
      <c r="B5" s="20" t="s">
        <v>8</v>
      </c>
      <c r="C5" s="20" t="s">
        <v>9</v>
      </c>
      <c r="D5" s="20" t="s">
        <v>10</v>
      </c>
      <c r="E5" s="20" t="s">
        <v>11</v>
      </c>
      <c r="F5" s="20" t="s">
        <v>12</v>
      </c>
      <c r="G5" s="22"/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16</v>
      </c>
      <c r="O5" s="20" t="s">
        <v>19</v>
      </c>
      <c r="P5" s="20" t="s">
        <v>20</v>
      </c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3.75" customHeight="1">
      <c r="A7" s="8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>
      <c r="A9" s="2" t="s">
        <v>71</v>
      </c>
      <c r="B9" s="2">
        <v>0</v>
      </c>
      <c r="C9" s="13">
        <v>0</v>
      </c>
      <c r="D9" s="2">
        <v>1</v>
      </c>
      <c r="E9" s="2">
        <v>0</v>
      </c>
      <c r="F9" s="2">
        <v>0</v>
      </c>
      <c r="G9" s="13">
        <v>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3">
        <v>0</v>
      </c>
      <c r="N9" s="2">
        <v>0</v>
      </c>
      <c r="O9" s="2">
        <v>0</v>
      </c>
      <c r="P9" s="1">
        <f aca="true" t="shared" si="0" ref="P9:P14">SUM(B9:O9)</f>
        <v>7</v>
      </c>
    </row>
    <row r="10" spans="1:16" ht="12.75" customHeight="1">
      <c r="A10" s="2" t="s">
        <v>22</v>
      </c>
      <c r="B10" s="2">
        <v>0</v>
      </c>
      <c r="C10" s="13">
        <v>0</v>
      </c>
      <c r="D10" s="2">
        <v>0</v>
      </c>
      <c r="E10" s="2">
        <v>2</v>
      </c>
      <c r="F10" s="2">
        <v>6</v>
      </c>
      <c r="G10" s="13">
        <v>6</v>
      </c>
      <c r="H10" s="2">
        <v>0</v>
      </c>
      <c r="I10" s="2">
        <v>0</v>
      </c>
      <c r="J10" s="13">
        <v>77</v>
      </c>
      <c r="K10" s="2">
        <v>0</v>
      </c>
      <c r="L10" s="2">
        <v>0</v>
      </c>
      <c r="M10" s="13">
        <v>1</v>
      </c>
      <c r="N10" s="2">
        <v>0</v>
      </c>
      <c r="O10" s="2">
        <v>0</v>
      </c>
      <c r="P10" s="1">
        <f t="shared" si="0"/>
        <v>92</v>
      </c>
    </row>
    <row r="11" spans="1:16" ht="12.75" customHeight="1">
      <c r="A11" s="2" t="s">
        <v>23</v>
      </c>
      <c r="B11" s="9">
        <v>0</v>
      </c>
      <c r="C11" s="13">
        <v>11</v>
      </c>
      <c r="D11" s="1">
        <v>0</v>
      </c>
      <c r="E11" s="9">
        <v>11</v>
      </c>
      <c r="F11" s="2">
        <v>0</v>
      </c>
      <c r="G11" s="13">
        <v>8</v>
      </c>
      <c r="H11" s="2">
        <v>20</v>
      </c>
      <c r="I11" s="2">
        <v>0</v>
      </c>
      <c r="J11" s="13">
        <v>47</v>
      </c>
      <c r="K11" s="2">
        <v>0</v>
      </c>
      <c r="L11" s="2">
        <v>0</v>
      </c>
      <c r="M11" s="13">
        <v>26</v>
      </c>
      <c r="N11" s="2">
        <v>0</v>
      </c>
      <c r="O11" s="1">
        <v>3</v>
      </c>
      <c r="P11" s="1">
        <f t="shared" si="0"/>
        <v>126</v>
      </c>
    </row>
    <row r="12" spans="1:16" ht="12" customHeight="1">
      <c r="A12" s="2" t="s">
        <v>24</v>
      </c>
      <c r="B12" s="2">
        <v>0</v>
      </c>
      <c r="C12" s="13">
        <v>16</v>
      </c>
      <c r="D12" s="2">
        <v>0</v>
      </c>
      <c r="E12" s="2">
        <v>0</v>
      </c>
      <c r="F12" s="2">
        <v>0</v>
      </c>
      <c r="G12" s="13">
        <v>11</v>
      </c>
      <c r="H12" s="2">
        <v>0</v>
      </c>
      <c r="I12" s="2">
        <v>0</v>
      </c>
      <c r="J12" s="13">
        <v>21</v>
      </c>
      <c r="K12" s="2">
        <v>0</v>
      </c>
      <c r="L12" s="2">
        <v>0</v>
      </c>
      <c r="M12" s="13">
        <v>10</v>
      </c>
      <c r="N12" s="2">
        <v>0</v>
      </c>
      <c r="O12" s="2">
        <f>4</f>
        <v>4</v>
      </c>
      <c r="P12" s="1">
        <f t="shared" si="0"/>
        <v>62</v>
      </c>
    </row>
    <row r="13" spans="1:16" ht="12" customHeight="1">
      <c r="A13" s="2" t="s">
        <v>64</v>
      </c>
      <c r="B13" s="2">
        <v>0</v>
      </c>
      <c r="C13" s="13">
        <v>0</v>
      </c>
      <c r="D13" s="2">
        <v>0</v>
      </c>
      <c r="E13" s="2">
        <v>0</v>
      </c>
      <c r="F13" s="2">
        <v>0</v>
      </c>
      <c r="G13" s="13">
        <v>0</v>
      </c>
      <c r="H13" s="2">
        <v>47</v>
      </c>
      <c r="I13" s="2">
        <v>0</v>
      </c>
      <c r="J13" s="2">
        <v>0</v>
      </c>
      <c r="K13" s="2">
        <v>0</v>
      </c>
      <c r="L13" s="2">
        <v>0</v>
      </c>
      <c r="M13" s="13">
        <v>0</v>
      </c>
      <c r="N13" s="2">
        <v>0</v>
      </c>
      <c r="O13" s="2">
        <v>0</v>
      </c>
      <c r="P13" s="1">
        <f t="shared" si="0"/>
        <v>47</v>
      </c>
    </row>
    <row r="14" spans="1:16" ht="12.75" customHeight="1">
      <c r="A14" s="2" t="s">
        <v>25</v>
      </c>
      <c r="B14" s="2">
        <v>0</v>
      </c>
      <c r="C14" s="13">
        <v>0</v>
      </c>
      <c r="D14" s="2">
        <v>0</v>
      </c>
      <c r="E14" s="2">
        <v>0</v>
      </c>
      <c r="F14" s="2">
        <v>0</v>
      </c>
      <c r="G14" s="13">
        <v>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3">
        <v>0</v>
      </c>
      <c r="N14" s="2">
        <v>0</v>
      </c>
      <c r="O14" s="2">
        <f>5</f>
        <v>5</v>
      </c>
      <c r="P14" s="1">
        <f t="shared" si="0"/>
        <v>7</v>
      </c>
    </row>
    <row r="15" spans="1:16" ht="12.75" customHeight="1">
      <c r="A15" s="1" t="s">
        <v>26</v>
      </c>
      <c r="B15" s="2">
        <f aca="true" t="shared" si="1" ref="B15:P15">SUM(B9:B14)</f>
        <v>0</v>
      </c>
      <c r="C15" s="2">
        <f t="shared" si="1"/>
        <v>27</v>
      </c>
      <c r="D15" s="2">
        <f t="shared" si="1"/>
        <v>1</v>
      </c>
      <c r="E15" s="2">
        <f t="shared" si="1"/>
        <v>13</v>
      </c>
      <c r="F15" s="2">
        <f t="shared" si="1"/>
        <v>6</v>
      </c>
      <c r="G15" s="2">
        <f t="shared" si="1"/>
        <v>33</v>
      </c>
      <c r="H15" s="2">
        <f t="shared" si="1"/>
        <v>67</v>
      </c>
      <c r="I15" s="2">
        <f t="shared" si="1"/>
        <v>0</v>
      </c>
      <c r="J15" s="2">
        <f t="shared" si="1"/>
        <v>145</v>
      </c>
      <c r="K15" s="2">
        <f t="shared" si="1"/>
        <v>0</v>
      </c>
      <c r="L15" s="2">
        <f t="shared" si="1"/>
        <v>0</v>
      </c>
      <c r="M15" s="2">
        <f t="shared" si="1"/>
        <v>37</v>
      </c>
      <c r="N15" s="2">
        <f t="shared" si="1"/>
        <v>0</v>
      </c>
      <c r="O15" s="2">
        <f t="shared" si="1"/>
        <v>12</v>
      </c>
      <c r="P15" s="2">
        <f t="shared" si="1"/>
        <v>341</v>
      </c>
    </row>
    <row r="16" spans="1: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</row>
    <row r="17" spans="1:16" ht="33.75" customHeight="1">
      <c r="A17" s="8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</row>
    <row r="18" spans="1:16" ht="12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  <row r="19" spans="1:27" ht="12.75" customHeight="1">
      <c r="A19" s="2" t="s">
        <v>28</v>
      </c>
      <c r="B19" s="12">
        <v>17</v>
      </c>
      <c r="C19" s="13">
        <v>33</v>
      </c>
      <c r="D19" s="17">
        <v>1</v>
      </c>
      <c r="E19" s="13">
        <v>15</v>
      </c>
      <c r="F19" s="13">
        <v>10</v>
      </c>
      <c r="G19" s="13">
        <f>5+10</f>
        <v>15</v>
      </c>
      <c r="H19" s="13">
        <f>174+6</f>
        <v>180</v>
      </c>
      <c r="I19" s="13">
        <v>1</v>
      </c>
      <c r="J19" s="13">
        <v>49</v>
      </c>
      <c r="K19" s="13">
        <v>6</v>
      </c>
      <c r="L19" s="1">
        <v>0</v>
      </c>
      <c r="M19" s="13">
        <v>1</v>
      </c>
      <c r="N19" s="2">
        <f>6</f>
        <v>6</v>
      </c>
      <c r="O19" s="1">
        <v>1</v>
      </c>
      <c r="P19" s="1">
        <f aca="true" t="shared" si="2" ref="P19:P38">SUM(B19:O19)</f>
        <v>335</v>
      </c>
      <c r="Q19" s="18"/>
      <c r="R19" s="14"/>
      <c r="S19" s="14"/>
      <c r="T19" s="14"/>
      <c r="U19" s="14"/>
      <c r="V19" s="14"/>
      <c r="W19" s="14"/>
      <c r="X19" s="14"/>
      <c r="Y19" s="14"/>
      <c r="Z19" s="15"/>
      <c r="AA19" s="16"/>
    </row>
    <row r="20" spans="1:27" ht="12.75" customHeight="1">
      <c r="A20" s="2" t="s">
        <v>29</v>
      </c>
      <c r="B20" s="12">
        <v>0</v>
      </c>
      <c r="C20" s="13">
        <v>31</v>
      </c>
      <c r="D20" s="17">
        <v>0</v>
      </c>
      <c r="E20" s="13">
        <v>3</v>
      </c>
      <c r="F20" s="17">
        <v>0</v>
      </c>
      <c r="G20" s="13">
        <f>1+5</f>
        <v>6</v>
      </c>
      <c r="H20" s="13">
        <f>189+5</f>
        <v>194</v>
      </c>
      <c r="I20" s="17">
        <v>0</v>
      </c>
      <c r="J20" s="13">
        <v>58</v>
      </c>
      <c r="K20" s="13">
        <v>1</v>
      </c>
      <c r="L20" s="1">
        <v>0</v>
      </c>
      <c r="M20" s="13">
        <f>1+3</f>
        <v>4</v>
      </c>
      <c r="N20" s="2">
        <f>1</f>
        <v>1</v>
      </c>
      <c r="O20" s="1">
        <v>26</v>
      </c>
      <c r="P20" s="1">
        <f t="shared" si="2"/>
        <v>324</v>
      </c>
      <c r="Q20" s="18"/>
      <c r="R20" s="14"/>
      <c r="S20" s="14"/>
      <c r="T20" s="14"/>
      <c r="U20" s="14"/>
      <c r="V20" s="14"/>
      <c r="W20" s="14"/>
      <c r="X20" s="14"/>
      <c r="Y20" s="14"/>
      <c r="Z20" s="15"/>
      <c r="AA20" s="16"/>
    </row>
    <row r="21" spans="1:27" ht="12.75" customHeight="1">
      <c r="A21" s="2" t="s">
        <v>30</v>
      </c>
      <c r="B21" s="12">
        <v>0</v>
      </c>
      <c r="C21" s="17">
        <v>34</v>
      </c>
      <c r="D21" s="17">
        <v>0</v>
      </c>
      <c r="E21" s="13">
        <v>16</v>
      </c>
      <c r="F21" s="17">
        <v>0</v>
      </c>
      <c r="G21" s="13">
        <f>2+23</f>
        <v>25</v>
      </c>
      <c r="H21" s="13">
        <v>300</v>
      </c>
      <c r="I21" s="17">
        <v>0</v>
      </c>
      <c r="J21" s="13">
        <v>62</v>
      </c>
      <c r="K21" s="17">
        <v>0</v>
      </c>
      <c r="L21" s="1">
        <v>0</v>
      </c>
      <c r="M21" s="13">
        <v>9</v>
      </c>
      <c r="N21" s="17">
        <v>0</v>
      </c>
      <c r="O21" s="1">
        <v>30</v>
      </c>
      <c r="P21" s="1">
        <f t="shared" si="2"/>
        <v>476</v>
      </c>
      <c r="Q21" s="18"/>
      <c r="R21" s="14"/>
      <c r="S21" s="14"/>
      <c r="T21" s="14"/>
      <c r="U21" s="14"/>
      <c r="V21" s="14"/>
      <c r="W21" s="14"/>
      <c r="X21" s="14"/>
      <c r="Y21" s="14"/>
      <c r="Z21" s="15"/>
      <c r="AA21" s="16"/>
    </row>
    <row r="22" spans="1:27" ht="12.75" customHeight="1">
      <c r="A22" s="2" t="s">
        <v>31</v>
      </c>
      <c r="B22" s="12">
        <v>5</v>
      </c>
      <c r="C22" s="17">
        <v>0</v>
      </c>
      <c r="D22" s="17">
        <v>0</v>
      </c>
      <c r="E22" s="13">
        <v>24</v>
      </c>
      <c r="F22" s="17">
        <v>0</v>
      </c>
      <c r="G22" s="13">
        <f>44</f>
        <v>44</v>
      </c>
      <c r="H22" s="17">
        <v>0</v>
      </c>
      <c r="I22" s="17">
        <v>0</v>
      </c>
      <c r="J22" s="13">
        <v>11</v>
      </c>
      <c r="K22" s="17">
        <v>0</v>
      </c>
      <c r="L22" s="1">
        <v>0</v>
      </c>
      <c r="M22" s="17">
        <v>0</v>
      </c>
      <c r="N22" s="17">
        <v>0</v>
      </c>
      <c r="O22" s="1">
        <v>110</v>
      </c>
      <c r="P22" s="1">
        <f t="shared" si="2"/>
        <v>194</v>
      </c>
      <c r="Q22" s="18"/>
      <c r="R22" s="14"/>
      <c r="S22" s="14"/>
      <c r="T22" s="14"/>
      <c r="U22" s="14"/>
      <c r="V22" s="14"/>
      <c r="W22" s="14"/>
      <c r="X22" s="14"/>
      <c r="Y22" s="14"/>
      <c r="Z22" s="15"/>
      <c r="AA22" s="16"/>
    </row>
    <row r="23" spans="1:27" ht="12.75" customHeight="1">
      <c r="A23" s="1" t="s">
        <v>72</v>
      </c>
      <c r="B23" s="12">
        <v>0</v>
      </c>
      <c r="C23" s="17">
        <v>15</v>
      </c>
      <c r="D23" s="17">
        <v>0</v>
      </c>
      <c r="E23" s="13">
        <v>16</v>
      </c>
      <c r="F23" s="17">
        <v>0</v>
      </c>
      <c r="G23" s="13">
        <f>1+26</f>
        <v>27</v>
      </c>
      <c r="H23" s="13">
        <v>205</v>
      </c>
      <c r="I23" s="17">
        <v>0</v>
      </c>
      <c r="J23" s="17">
        <v>0</v>
      </c>
      <c r="K23" s="17">
        <v>0</v>
      </c>
      <c r="L23" s="1">
        <v>0</v>
      </c>
      <c r="M23" s="13">
        <v>13</v>
      </c>
      <c r="N23" s="17">
        <v>0</v>
      </c>
      <c r="O23" s="1">
        <v>2</v>
      </c>
      <c r="P23" s="1">
        <f t="shared" si="2"/>
        <v>278</v>
      </c>
      <c r="Q23" s="18"/>
      <c r="R23" s="14"/>
      <c r="S23" s="14"/>
      <c r="T23" s="14"/>
      <c r="U23" s="14"/>
      <c r="V23" s="14"/>
      <c r="W23" s="14"/>
      <c r="X23" s="14"/>
      <c r="Y23" s="14"/>
      <c r="Z23" s="15"/>
      <c r="AA23" s="16"/>
    </row>
    <row r="24" spans="1:27" ht="12.75" customHeight="1">
      <c r="A24" s="1" t="s">
        <v>73</v>
      </c>
      <c r="B24" s="12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">
        <f t="shared" si="2"/>
        <v>0</v>
      </c>
      <c r="R24" s="14"/>
      <c r="S24" s="14"/>
      <c r="T24" s="14"/>
      <c r="U24" s="14"/>
      <c r="V24" s="14"/>
      <c r="W24" s="14"/>
      <c r="X24" s="14"/>
      <c r="Y24" s="14"/>
      <c r="Z24" s="15"/>
      <c r="AA24" s="16"/>
    </row>
    <row r="25" spans="1:27" ht="12.75" customHeight="1">
      <c r="A25" s="1" t="s">
        <v>74</v>
      </c>
      <c r="B25" s="12">
        <v>1</v>
      </c>
      <c r="C25" s="13">
        <v>42</v>
      </c>
      <c r="D25" s="17">
        <v>0</v>
      </c>
      <c r="E25" s="13">
        <v>11</v>
      </c>
      <c r="F25" s="17">
        <v>0</v>
      </c>
      <c r="G25" s="13">
        <f>5+36</f>
        <v>41</v>
      </c>
      <c r="H25" s="13">
        <v>456</v>
      </c>
      <c r="I25" s="17">
        <v>0</v>
      </c>
      <c r="J25" s="17">
        <v>0</v>
      </c>
      <c r="K25" s="17">
        <v>0</v>
      </c>
      <c r="L25" s="1">
        <v>0</v>
      </c>
      <c r="M25" s="13">
        <v>9</v>
      </c>
      <c r="N25" s="17">
        <v>0</v>
      </c>
      <c r="O25" s="1">
        <v>0</v>
      </c>
      <c r="P25" s="1">
        <f t="shared" si="2"/>
        <v>560</v>
      </c>
      <c r="Q25" s="18"/>
      <c r="R25" s="14"/>
      <c r="S25" s="14"/>
      <c r="T25" s="14"/>
      <c r="U25" s="14"/>
      <c r="V25" s="14"/>
      <c r="W25" s="14"/>
      <c r="X25" s="14"/>
      <c r="Y25" s="14"/>
      <c r="Z25" s="15"/>
      <c r="AA25" s="16"/>
    </row>
    <row r="26" spans="1:27" ht="12.75" customHeight="1">
      <c r="A26" s="1" t="s">
        <v>75</v>
      </c>
      <c r="B26" s="12">
        <v>0</v>
      </c>
      <c r="C26" s="13">
        <v>29</v>
      </c>
      <c r="D26" s="17">
        <v>0</v>
      </c>
      <c r="E26" s="13">
        <v>21</v>
      </c>
      <c r="F26" s="17">
        <v>0</v>
      </c>
      <c r="G26" s="13">
        <v>1</v>
      </c>
      <c r="H26" s="13">
        <v>250</v>
      </c>
      <c r="I26" s="13">
        <v>8</v>
      </c>
      <c r="J26" s="13">
        <v>24</v>
      </c>
      <c r="K26" s="17">
        <v>0</v>
      </c>
      <c r="L26" s="1">
        <v>0</v>
      </c>
      <c r="M26" s="13">
        <v>5</v>
      </c>
      <c r="N26" s="17">
        <v>0</v>
      </c>
      <c r="O26" s="1">
        <v>0</v>
      </c>
      <c r="P26" s="1">
        <f t="shared" si="2"/>
        <v>338</v>
      </c>
      <c r="Q26" s="18"/>
      <c r="R26" s="14"/>
      <c r="S26" s="14"/>
      <c r="T26" s="14"/>
      <c r="U26" s="14"/>
      <c r="V26" s="14"/>
      <c r="W26" s="14"/>
      <c r="X26" s="14"/>
      <c r="Y26" s="14"/>
      <c r="Z26" s="15"/>
      <c r="AA26" s="16"/>
    </row>
    <row r="27" spans="1:27" ht="12.75" customHeight="1">
      <c r="A27" s="1" t="s">
        <v>76</v>
      </c>
      <c r="B27" s="12">
        <v>0</v>
      </c>
      <c r="C27" s="13">
        <v>14</v>
      </c>
      <c r="D27" s="17">
        <v>0</v>
      </c>
      <c r="E27" s="13">
        <v>11</v>
      </c>
      <c r="F27" s="17">
        <v>0</v>
      </c>
      <c r="G27" s="17">
        <v>0</v>
      </c>
      <c r="H27" s="13">
        <f>126+27</f>
        <v>153</v>
      </c>
      <c r="I27" s="17">
        <v>0</v>
      </c>
      <c r="J27" s="13">
        <v>175</v>
      </c>
      <c r="K27" s="17">
        <v>0</v>
      </c>
      <c r="L27" s="1">
        <v>0</v>
      </c>
      <c r="M27" s="17">
        <v>0</v>
      </c>
      <c r="N27" s="17">
        <v>0</v>
      </c>
      <c r="O27" s="1">
        <v>59</v>
      </c>
      <c r="P27" s="1">
        <f t="shared" si="2"/>
        <v>412</v>
      </c>
      <c r="Q27" s="18"/>
      <c r="R27" s="14"/>
      <c r="S27" s="14"/>
      <c r="T27" s="14"/>
      <c r="U27" s="14"/>
      <c r="V27" s="14"/>
      <c r="W27" s="14"/>
      <c r="X27" s="14"/>
      <c r="Y27" s="14"/>
      <c r="Z27" s="15"/>
      <c r="AA27" s="16"/>
    </row>
    <row r="28" spans="1:27" ht="12.75" customHeight="1">
      <c r="A28" s="2" t="s">
        <v>32</v>
      </c>
      <c r="B28" s="12">
        <v>11</v>
      </c>
      <c r="C28" s="13">
        <v>18</v>
      </c>
      <c r="D28" s="17">
        <v>4</v>
      </c>
      <c r="E28" s="13">
        <v>9</v>
      </c>
      <c r="F28" s="17">
        <v>0</v>
      </c>
      <c r="G28" s="13">
        <f>8</f>
        <v>8</v>
      </c>
      <c r="H28" s="13">
        <v>306</v>
      </c>
      <c r="I28" s="17">
        <v>0</v>
      </c>
      <c r="J28" s="13">
        <v>82</v>
      </c>
      <c r="K28" s="17">
        <v>0</v>
      </c>
      <c r="L28" s="1">
        <v>0</v>
      </c>
      <c r="M28" s="13">
        <v>26</v>
      </c>
      <c r="N28" s="17">
        <v>0</v>
      </c>
      <c r="O28" s="1">
        <v>12</v>
      </c>
      <c r="P28" s="1">
        <f t="shared" si="2"/>
        <v>476</v>
      </c>
      <c r="Q28" s="18"/>
      <c r="R28" s="14"/>
      <c r="S28" s="14"/>
      <c r="T28" s="14"/>
      <c r="U28" s="14"/>
      <c r="V28" s="14"/>
      <c r="W28" s="14"/>
      <c r="X28" s="14"/>
      <c r="Y28" s="14"/>
      <c r="Z28" s="15"/>
      <c r="AA28" s="16"/>
    </row>
    <row r="29" spans="1:27" ht="12.75" customHeight="1">
      <c r="A29" s="2" t="s">
        <v>33</v>
      </c>
      <c r="B29" s="12">
        <v>0</v>
      </c>
      <c r="C29" s="13">
        <v>21</v>
      </c>
      <c r="D29" s="17">
        <v>6</v>
      </c>
      <c r="E29" s="13">
        <v>7</v>
      </c>
      <c r="F29" s="17">
        <v>0</v>
      </c>
      <c r="G29" s="13">
        <v>15</v>
      </c>
      <c r="H29" s="13">
        <v>325</v>
      </c>
      <c r="I29" s="17">
        <v>0</v>
      </c>
      <c r="J29" s="13">
        <v>49</v>
      </c>
      <c r="K29" s="17">
        <v>0</v>
      </c>
      <c r="L29" s="1">
        <v>0</v>
      </c>
      <c r="M29" s="13">
        <v>10</v>
      </c>
      <c r="N29" s="17">
        <v>0</v>
      </c>
      <c r="O29" s="1">
        <v>15</v>
      </c>
      <c r="P29" s="1">
        <f>SUM(B29:O29)</f>
        <v>448</v>
      </c>
      <c r="Q29" s="18"/>
      <c r="R29" s="14"/>
      <c r="S29" s="14"/>
      <c r="T29" s="14"/>
      <c r="U29" s="14"/>
      <c r="V29" s="14"/>
      <c r="W29" s="14"/>
      <c r="X29" s="14"/>
      <c r="Y29" s="14"/>
      <c r="Z29" s="15"/>
      <c r="AA29" s="16"/>
    </row>
    <row r="30" spans="1:27" ht="12.75" customHeight="1">
      <c r="A30" s="1" t="s">
        <v>65</v>
      </c>
      <c r="B30" s="12">
        <v>1</v>
      </c>
      <c r="C30" s="13">
        <v>9</v>
      </c>
      <c r="D30" s="17">
        <v>0</v>
      </c>
      <c r="E30" s="13">
        <v>2</v>
      </c>
      <c r="F30" s="17">
        <v>0</v>
      </c>
      <c r="G30" s="13">
        <v>4</v>
      </c>
      <c r="H30" s="13">
        <v>162</v>
      </c>
      <c r="I30" s="17">
        <v>0</v>
      </c>
      <c r="J30" s="13">
        <v>36</v>
      </c>
      <c r="K30" s="17">
        <v>0</v>
      </c>
      <c r="L30" s="2">
        <v>0</v>
      </c>
      <c r="M30" s="13">
        <v>3</v>
      </c>
      <c r="N30" s="17">
        <v>0</v>
      </c>
      <c r="O30" s="1">
        <v>3</v>
      </c>
      <c r="P30" s="1">
        <f>SUM(B30:O30)</f>
        <v>220</v>
      </c>
      <c r="Q30" s="18"/>
      <c r="R30" s="14"/>
      <c r="S30" s="14"/>
      <c r="T30" s="14"/>
      <c r="U30" s="14"/>
      <c r="V30" s="14"/>
      <c r="W30" s="14"/>
      <c r="X30" s="14"/>
      <c r="Y30" s="14"/>
      <c r="Z30" s="15"/>
      <c r="AA30" s="16"/>
    </row>
    <row r="31" spans="1:27" ht="12.75" customHeight="1">
      <c r="A31" s="2" t="s">
        <v>34</v>
      </c>
      <c r="B31" s="12">
        <v>8</v>
      </c>
      <c r="C31" s="13">
        <v>27</v>
      </c>
      <c r="D31" s="17">
        <v>0</v>
      </c>
      <c r="E31" s="13">
        <v>4</v>
      </c>
      <c r="F31" s="17">
        <v>0</v>
      </c>
      <c r="G31" s="13">
        <v>3</v>
      </c>
      <c r="H31" s="13">
        <v>110</v>
      </c>
      <c r="I31" s="17">
        <v>0</v>
      </c>
      <c r="J31" s="13">
        <v>48</v>
      </c>
      <c r="K31" s="17">
        <v>0</v>
      </c>
      <c r="L31" s="1">
        <v>0</v>
      </c>
      <c r="M31" s="13">
        <v>2</v>
      </c>
      <c r="N31" s="17">
        <v>0</v>
      </c>
      <c r="O31" s="1">
        <v>11</v>
      </c>
      <c r="P31" s="1">
        <f t="shared" si="2"/>
        <v>213</v>
      </c>
      <c r="Q31" s="18"/>
      <c r="R31" s="14"/>
      <c r="S31" s="14"/>
      <c r="T31" s="14"/>
      <c r="U31" s="14"/>
      <c r="V31" s="14"/>
      <c r="W31" s="14"/>
      <c r="X31" s="14"/>
      <c r="Y31" s="14"/>
      <c r="Z31" s="15"/>
      <c r="AA31" s="16"/>
    </row>
    <row r="32" spans="1:27" ht="12.75" customHeight="1">
      <c r="A32" s="2" t="s">
        <v>35</v>
      </c>
      <c r="B32" s="12">
        <v>7</v>
      </c>
      <c r="C32" s="13">
        <v>73</v>
      </c>
      <c r="D32" s="17">
        <v>37</v>
      </c>
      <c r="E32" s="13">
        <v>32</v>
      </c>
      <c r="F32" s="13">
        <v>1</v>
      </c>
      <c r="G32" s="13">
        <v>44</v>
      </c>
      <c r="H32" s="13">
        <v>506</v>
      </c>
      <c r="I32" s="17">
        <v>0</v>
      </c>
      <c r="J32" s="13">
        <v>72</v>
      </c>
      <c r="K32" s="17">
        <v>0</v>
      </c>
      <c r="L32" s="1">
        <v>0</v>
      </c>
      <c r="M32" s="13">
        <v>4</v>
      </c>
      <c r="N32" s="17">
        <v>0</v>
      </c>
      <c r="O32" s="1">
        <v>70</v>
      </c>
      <c r="P32" s="1">
        <f t="shared" si="2"/>
        <v>846</v>
      </c>
      <c r="Q32" s="18"/>
      <c r="R32" s="14"/>
      <c r="S32" s="14"/>
      <c r="T32" s="14"/>
      <c r="U32" s="14"/>
      <c r="V32" s="14"/>
      <c r="W32" s="14"/>
      <c r="X32" s="14"/>
      <c r="Y32" s="14"/>
      <c r="Z32" s="15"/>
      <c r="AA32" s="16"/>
    </row>
    <row r="33" spans="1:27" ht="12.75" customHeight="1">
      <c r="A33" s="2" t="s">
        <v>37</v>
      </c>
      <c r="B33" s="12">
        <v>0</v>
      </c>
      <c r="C33" s="13">
        <v>12</v>
      </c>
      <c r="D33" s="17">
        <v>0</v>
      </c>
      <c r="E33" s="13">
        <v>25</v>
      </c>
      <c r="F33" s="17">
        <v>0</v>
      </c>
      <c r="G33" s="13">
        <f>2+6</f>
        <v>8</v>
      </c>
      <c r="H33" s="13">
        <f>457+5</f>
        <v>462</v>
      </c>
      <c r="I33" s="17">
        <v>0</v>
      </c>
      <c r="J33" s="13">
        <v>97</v>
      </c>
      <c r="K33" s="17">
        <v>0</v>
      </c>
      <c r="L33" s="1">
        <v>0</v>
      </c>
      <c r="M33" s="13">
        <v>3</v>
      </c>
      <c r="N33" s="17">
        <v>0</v>
      </c>
      <c r="O33" s="1">
        <v>3</v>
      </c>
      <c r="P33" s="1">
        <f>SUM(B33:O33)</f>
        <v>610</v>
      </c>
      <c r="Q33" s="18"/>
      <c r="R33" s="14"/>
      <c r="S33" s="14"/>
      <c r="T33" s="14"/>
      <c r="U33" s="14"/>
      <c r="V33" s="14"/>
      <c r="W33" s="14"/>
      <c r="X33" s="14"/>
      <c r="Y33" s="14"/>
      <c r="Z33" s="15"/>
      <c r="AA33" s="16"/>
    </row>
    <row r="34" spans="1:27" ht="12.75" customHeight="1">
      <c r="A34" s="1" t="s">
        <v>38</v>
      </c>
      <c r="B34" s="12">
        <v>0</v>
      </c>
      <c r="C34" s="13">
        <v>18</v>
      </c>
      <c r="D34" s="17">
        <v>0</v>
      </c>
      <c r="E34" s="13">
        <v>15</v>
      </c>
      <c r="F34" s="17">
        <v>0</v>
      </c>
      <c r="G34" s="13">
        <v>20</v>
      </c>
      <c r="H34" s="13">
        <f>294+6</f>
        <v>300</v>
      </c>
      <c r="I34" s="13">
        <v>19</v>
      </c>
      <c r="J34" s="13">
        <v>23</v>
      </c>
      <c r="K34" s="17">
        <v>0</v>
      </c>
      <c r="L34" s="1">
        <v>0</v>
      </c>
      <c r="M34" s="13">
        <f>35+23</f>
        <v>58</v>
      </c>
      <c r="N34" s="17">
        <v>0</v>
      </c>
      <c r="O34" s="1">
        <v>66</v>
      </c>
      <c r="P34" s="1">
        <f t="shared" si="2"/>
        <v>519</v>
      </c>
      <c r="Q34" s="18"/>
      <c r="R34" s="14"/>
      <c r="S34" s="14"/>
      <c r="T34" s="14"/>
      <c r="U34" s="14"/>
      <c r="V34" s="14"/>
      <c r="W34" s="14"/>
      <c r="X34" s="14"/>
      <c r="Y34" s="14"/>
      <c r="Z34" s="15"/>
      <c r="AA34" s="16"/>
    </row>
    <row r="35" spans="1:27" ht="12.75" customHeight="1">
      <c r="A35" s="1" t="s">
        <v>39</v>
      </c>
      <c r="B35" s="12">
        <v>0</v>
      </c>
      <c r="C35" s="13">
        <v>35</v>
      </c>
      <c r="D35" s="17">
        <v>5</v>
      </c>
      <c r="E35" s="13">
        <v>11</v>
      </c>
      <c r="F35" s="17">
        <v>0</v>
      </c>
      <c r="G35" s="17">
        <v>0</v>
      </c>
      <c r="H35" s="13">
        <f>166+5</f>
        <v>171</v>
      </c>
      <c r="I35" s="17">
        <v>0</v>
      </c>
      <c r="J35" s="13">
        <v>139</v>
      </c>
      <c r="K35" s="17">
        <v>0</v>
      </c>
      <c r="L35" s="1">
        <v>0</v>
      </c>
      <c r="M35" s="13">
        <f>26+24</f>
        <v>50</v>
      </c>
      <c r="N35" s="17">
        <v>0</v>
      </c>
      <c r="O35" s="1">
        <v>88</v>
      </c>
      <c r="P35" s="1">
        <f t="shared" si="2"/>
        <v>499</v>
      </c>
      <c r="Q35" s="18"/>
      <c r="R35" s="14"/>
      <c r="S35" s="14"/>
      <c r="T35" s="14"/>
      <c r="U35" s="14"/>
      <c r="V35" s="14"/>
      <c r="W35" s="14"/>
      <c r="X35" s="14"/>
      <c r="Y35" s="14"/>
      <c r="Z35" s="15"/>
      <c r="AA35" s="16"/>
    </row>
    <row r="36" spans="1:27" ht="12.75" customHeight="1">
      <c r="A36" s="1" t="s">
        <v>40</v>
      </c>
      <c r="B36" s="12">
        <v>11</v>
      </c>
      <c r="C36" s="13">
        <v>30</v>
      </c>
      <c r="D36" s="17">
        <v>0</v>
      </c>
      <c r="E36" s="13">
        <v>22</v>
      </c>
      <c r="F36" s="17">
        <v>0</v>
      </c>
      <c r="G36" s="17">
        <v>0</v>
      </c>
      <c r="H36" s="13">
        <f>583+58</f>
        <v>641</v>
      </c>
      <c r="I36" s="17">
        <v>0</v>
      </c>
      <c r="J36" s="13">
        <v>90</v>
      </c>
      <c r="K36" s="17">
        <v>0</v>
      </c>
      <c r="L36" s="1">
        <v>0</v>
      </c>
      <c r="M36" s="13">
        <f>13+19</f>
        <v>32</v>
      </c>
      <c r="N36" s="17">
        <v>0</v>
      </c>
      <c r="O36" s="1">
        <v>46</v>
      </c>
      <c r="P36" s="1">
        <f t="shared" si="2"/>
        <v>872</v>
      </c>
      <c r="Q36" s="18"/>
      <c r="R36" s="14"/>
      <c r="S36" s="14"/>
      <c r="T36" s="14"/>
      <c r="U36" s="14"/>
      <c r="V36" s="14"/>
      <c r="W36" s="14"/>
      <c r="X36" s="14"/>
      <c r="Y36" s="14"/>
      <c r="Z36" s="15"/>
      <c r="AA36" s="16"/>
    </row>
    <row r="37" spans="1:27" ht="12.75" customHeight="1">
      <c r="A37" s="2" t="s">
        <v>36</v>
      </c>
      <c r="B37" s="12">
        <v>16</v>
      </c>
      <c r="C37" s="13">
        <v>51</v>
      </c>
      <c r="D37" s="17">
        <v>0</v>
      </c>
      <c r="E37" s="13">
        <v>21</v>
      </c>
      <c r="F37" s="17">
        <v>0</v>
      </c>
      <c r="G37" s="13">
        <v>8</v>
      </c>
      <c r="H37" s="13">
        <v>208</v>
      </c>
      <c r="I37" s="17">
        <v>0</v>
      </c>
      <c r="J37" s="13">
        <v>57</v>
      </c>
      <c r="K37" s="17">
        <v>0</v>
      </c>
      <c r="L37" s="1">
        <v>0</v>
      </c>
      <c r="M37" s="13">
        <v>10</v>
      </c>
      <c r="N37" s="17">
        <v>0</v>
      </c>
      <c r="O37" s="1">
        <v>35</v>
      </c>
      <c r="P37" s="1">
        <f t="shared" si="2"/>
        <v>406</v>
      </c>
      <c r="Q37" s="18"/>
      <c r="R37" s="14"/>
      <c r="S37" s="14"/>
      <c r="T37" s="14"/>
      <c r="U37" s="14"/>
      <c r="V37" s="14"/>
      <c r="W37" s="14"/>
      <c r="X37" s="14"/>
      <c r="Y37" s="14"/>
      <c r="Z37" s="15"/>
      <c r="AA37" s="16"/>
    </row>
    <row r="38" spans="1:27" ht="12.75" customHeight="1">
      <c r="A38" s="2" t="s">
        <v>41</v>
      </c>
      <c r="B38" s="12">
        <v>3</v>
      </c>
      <c r="C38" s="13">
        <v>34</v>
      </c>
      <c r="D38" s="17">
        <v>0</v>
      </c>
      <c r="E38" s="13">
        <v>7</v>
      </c>
      <c r="F38" s="17">
        <v>0</v>
      </c>
      <c r="G38" s="13">
        <v>1</v>
      </c>
      <c r="H38" s="13">
        <v>205</v>
      </c>
      <c r="I38" s="17">
        <v>0</v>
      </c>
      <c r="J38" s="13">
        <v>49</v>
      </c>
      <c r="K38" s="17">
        <v>0</v>
      </c>
      <c r="L38" s="1">
        <v>0</v>
      </c>
      <c r="M38" s="13">
        <v>7</v>
      </c>
      <c r="N38" s="17">
        <v>0</v>
      </c>
      <c r="O38" s="1">
        <v>27</v>
      </c>
      <c r="P38" s="1">
        <f t="shared" si="2"/>
        <v>333</v>
      </c>
      <c r="Q38" s="18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16" ht="12.75" customHeight="1">
      <c r="A39" s="1" t="s">
        <v>26</v>
      </c>
      <c r="B39" s="2">
        <f aca="true" t="shared" si="3" ref="B39:P39">SUM(B19:B38)</f>
        <v>80</v>
      </c>
      <c r="C39" s="2">
        <f t="shared" si="3"/>
        <v>526</v>
      </c>
      <c r="D39" s="2">
        <f t="shared" si="3"/>
        <v>53</v>
      </c>
      <c r="E39" s="2">
        <f t="shared" si="3"/>
        <v>272</v>
      </c>
      <c r="F39" s="2">
        <f t="shared" si="3"/>
        <v>11</v>
      </c>
      <c r="G39" s="2">
        <f t="shared" si="3"/>
        <v>270</v>
      </c>
      <c r="H39" s="2">
        <f>SUM(H19:H38)</f>
        <v>5134</v>
      </c>
      <c r="I39" s="2">
        <f t="shared" si="3"/>
        <v>28</v>
      </c>
      <c r="J39" s="2">
        <f t="shared" si="3"/>
        <v>1121</v>
      </c>
      <c r="K39" s="2">
        <f t="shared" si="3"/>
        <v>7</v>
      </c>
      <c r="L39" s="2">
        <f t="shared" si="3"/>
        <v>0</v>
      </c>
      <c r="M39" s="2">
        <f>SUM(M19:M38)</f>
        <v>246</v>
      </c>
      <c r="N39" s="2">
        <f t="shared" si="3"/>
        <v>7</v>
      </c>
      <c r="O39" s="2">
        <f t="shared" si="3"/>
        <v>604</v>
      </c>
      <c r="P39" s="2">
        <f t="shared" si="3"/>
        <v>8359</v>
      </c>
    </row>
    <row r="40" spans="1:1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</row>
    <row r="41" spans="1:16" ht="12.75" customHeight="1" thickBot="1">
      <c r="A41" s="10" t="s">
        <v>42</v>
      </c>
      <c r="B41" s="10">
        <f aca="true" t="shared" si="4" ref="B41:P41">SUM(B15+B39)</f>
        <v>80</v>
      </c>
      <c r="C41" s="10">
        <f t="shared" si="4"/>
        <v>553</v>
      </c>
      <c r="D41" s="10">
        <f t="shared" si="4"/>
        <v>54</v>
      </c>
      <c r="E41" s="10">
        <f t="shared" si="4"/>
        <v>285</v>
      </c>
      <c r="F41" s="10">
        <f t="shared" si="4"/>
        <v>17</v>
      </c>
      <c r="G41" s="10">
        <f t="shared" si="4"/>
        <v>303</v>
      </c>
      <c r="H41" s="10">
        <f t="shared" si="4"/>
        <v>5201</v>
      </c>
      <c r="I41" s="10">
        <f t="shared" si="4"/>
        <v>28</v>
      </c>
      <c r="J41" s="10">
        <f t="shared" si="4"/>
        <v>1266</v>
      </c>
      <c r="K41" s="10">
        <f t="shared" si="4"/>
        <v>7</v>
      </c>
      <c r="L41" s="10">
        <f t="shared" si="4"/>
        <v>0</v>
      </c>
      <c r="M41" s="10">
        <f t="shared" si="4"/>
        <v>283</v>
      </c>
      <c r="N41" s="10">
        <f t="shared" si="4"/>
        <v>7</v>
      </c>
      <c r="O41" s="10">
        <f t="shared" si="4"/>
        <v>616</v>
      </c>
      <c r="P41" s="10">
        <f t="shared" si="4"/>
        <v>8700</v>
      </c>
    </row>
    <row r="42" spans="1:16" ht="12.75" customHeight="1" thickTop="1">
      <c r="A42" s="1" t="s">
        <v>43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 customHeight="1">
      <c r="A44" s="1" t="s">
        <v>60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 customHeight="1">
      <c r="A45" s="1" t="s">
        <v>68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2.75" customHeight="1" thickTop="1">
      <c r="A47" s="11"/>
      <c r="B47" s="6" t="s">
        <v>0</v>
      </c>
      <c r="C47" s="5"/>
      <c r="D47" s="6" t="s">
        <v>1</v>
      </c>
      <c r="E47" s="6" t="s">
        <v>2</v>
      </c>
      <c r="F47" s="5"/>
      <c r="G47" s="21" t="s">
        <v>70</v>
      </c>
      <c r="H47" s="6" t="s">
        <v>3</v>
      </c>
      <c r="I47" s="6" t="s">
        <v>4</v>
      </c>
      <c r="J47" s="5"/>
      <c r="K47" s="6" t="s">
        <v>5</v>
      </c>
      <c r="L47" s="5"/>
      <c r="M47" s="6" t="s">
        <v>6</v>
      </c>
      <c r="N47" s="6" t="s">
        <v>7</v>
      </c>
      <c r="O47" s="5"/>
      <c r="P47" s="5"/>
    </row>
    <row r="48" spans="2:16" s="1" customFormat="1" ht="12.75" customHeight="1">
      <c r="B48" s="20" t="s">
        <v>8</v>
      </c>
      <c r="C48" s="20" t="s">
        <v>9</v>
      </c>
      <c r="D48" s="20" t="s">
        <v>10</v>
      </c>
      <c r="E48" s="20" t="s">
        <v>11</v>
      </c>
      <c r="F48" s="20" t="s">
        <v>12</v>
      </c>
      <c r="G48" s="22"/>
      <c r="H48" s="20" t="s">
        <v>13</v>
      </c>
      <c r="I48" s="20" t="s">
        <v>14</v>
      </c>
      <c r="J48" s="20" t="s">
        <v>15</v>
      </c>
      <c r="K48" s="20" t="s">
        <v>16</v>
      </c>
      <c r="L48" s="20" t="s">
        <v>17</v>
      </c>
      <c r="M48" s="20" t="s">
        <v>18</v>
      </c>
      <c r="N48" s="20" t="s">
        <v>16</v>
      </c>
      <c r="O48" s="20" t="s">
        <v>19</v>
      </c>
      <c r="P48" s="20" t="s">
        <v>20</v>
      </c>
    </row>
    <row r="49" spans="1:16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56.25" customHeight="1">
      <c r="A50" s="8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 customHeight="1">
      <c r="A52" s="2" t="s">
        <v>61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1">
        <f aca="true" t="shared" si="5" ref="P52:P65">SUM(B52:O52)</f>
        <v>3</v>
      </c>
    </row>
    <row r="53" spans="1:16" ht="12.75" customHeight="1">
      <c r="A53" s="2" t="s">
        <v>45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3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1">
        <f t="shared" si="5"/>
        <v>0</v>
      </c>
    </row>
    <row r="54" spans="1:16" ht="12.75" customHeight="1">
      <c r="A54" s="2" t="s">
        <v>46</v>
      </c>
      <c r="B54" s="2">
        <v>0</v>
      </c>
      <c r="C54" s="13">
        <v>87</v>
      </c>
      <c r="D54" s="2">
        <v>0</v>
      </c>
      <c r="E54" s="2">
        <v>10</v>
      </c>
      <c r="F54" s="2">
        <v>0</v>
      </c>
      <c r="G54" s="2">
        <v>0</v>
      </c>
      <c r="H54" s="2">
        <v>624</v>
      </c>
      <c r="I54" s="2">
        <v>0</v>
      </c>
      <c r="J54" s="13">
        <v>70</v>
      </c>
      <c r="K54" s="2">
        <v>0</v>
      </c>
      <c r="L54" s="2">
        <v>0</v>
      </c>
      <c r="M54" s="2">
        <v>74</v>
      </c>
      <c r="N54" s="2">
        <v>0</v>
      </c>
      <c r="O54" s="2">
        <v>0</v>
      </c>
      <c r="P54" s="1">
        <f t="shared" si="5"/>
        <v>865</v>
      </c>
    </row>
    <row r="55" spans="1:16" ht="12.75" customHeight="1">
      <c r="A55" s="2" t="s">
        <v>47</v>
      </c>
      <c r="B55" s="2">
        <v>0</v>
      </c>
      <c r="C55" s="13">
        <v>49</v>
      </c>
      <c r="D55" s="2">
        <v>2</v>
      </c>
      <c r="E55" s="9">
        <v>0</v>
      </c>
      <c r="F55" s="2">
        <v>27</v>
      </c>
      <c r="G55" s="2">
        <v>0</v>
      </c>
      <c r="H55" s="2">
        <f>5+43</f>
        <v>48</v>
      </c>
      <c r="I55" s="2">
        <v>0</v>
      </c>
      <c r="J55" s="13">
        <v>13</v>
      </c>
      <c r="K55" s="2">
        <v>6</v>
      </c>
      <c r="L55" s="2">
        <v>0</v>
      </c>
      <c r="M55" s="2">
        <v>42</v>
      </c>
      <c r="N55" s="2">
        <v>34</v>
      </c>
      <c r="O55" s="2">
        <f>15</f>
        <v>15</v>
      </c>
      <c r="P55" s="1">
        <f t="shared" si="5"/>
        <v>236</v>
      </c>
    </row>
    <row r="56" spans="1:16" ht="12.75" customHeight="1">
      <c r="A56" s="2" t="s">
        <v>66</v>
      </c>
      <c r="B56" s="2">
        <v>0</v>
      </c>
      <c r="C56" s="2">
        <v>0</v>
      </c>
      <c r="D56" s="2">
        <v>0</v>
      </c>
      <c r="E56" s="9">
        <v>0</v>
      </c>
      <c r="F56" s="2">
        <v>1</v>
      </c>
      <c r="G56" s="2">
        <v>0</v>
      </c>
      <c r="H56" s="2">
        <v>0</v>
      </c>
      <c r="I56" s="2">
        <v>0</v>
      </c>
      <c r="J56" s="13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1">
        <f t="shared" si="5"/>
        <v>1</v>
      </c>
    </row>
    <row r="57" spans="1:16" ht="12.75" customHeight="1">
      <c r="A57" s="2" t="s">
        <v>48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7</v>
      </c>
      <c r="I57" s="2">
        <v>0</v>
      </c>
      <c r="J57" s="13">
        <v>17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1">
        <f t="shared" si="5"/>
        <v>24</v>
      </c>
    </row>
    <row r="58" spans="1:16" ht="12.75" customHeight="1">
      <c r="A58" s="1" t="s">
        <v>49</v>
      </c>
      <c r="B58" s="2">
        <v>0</v>
      </c>
      <c r="C58" s="13">
        <v>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3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1">
        <f t="shared" si="5"/>
        <v>3</v>
      </c>
    </row>
    <row r="59" spans="1:16" ht="12.75" customHeight="1">
      <c r="A59" s="2" t="s">
        <v>50</v>
      </c>
      <c r="B59" s="2">
        <v>0</v>
      </c>
      <c r="C59" s="13"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13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1">
        <f t="shared" si="5"/>
        <v>2</v>
      </c>
    </row>
    <row r="60" spans="1:16" ht="12.75" customHeight="1">
      <c r="A60" s="2" t="s">
        <v>51</v>
      </c>
      <c r="B60" s="2">
        <v>0</v>
      </c>
      <c r="C60" s="13">
        <v>8</v>
      </c>
      <c r="D60" s="2">
        <v>0</v>
      </c>
      <c r="E60" s="2">
        <v>1</v>
      </c>
      <c r="F60" s="2">
        <v>0</v>
      </c>
      <c r="G60" s="2">
        <v>0</v>
      </c>
      <c r="H60" s="2">
        <v>1</v>
      </c>
      <c r="I60" s="2">
        <v>0</v>
      </c>
      <c r="J60" s="13">
        <v>40</v>
      </c>
      <c r="K60" s="2">
        <v>0</v>
      </c>
      <c r="L60" s="2">
        <v>0</v>
      </c>
      <c r="M60" s="2">
        <v>4</v>
      </c>
      <c r="N60" s="2">
        <v>3</v>
      </c>
      <c r="O60" s="2">
        <v>0</v>
      </c>
      <c r="P60" s="1">
        <f t="shared" si="5"/>
        <v>57</v>
      </c>
    </row>
    <row r="61" spans="1:16" ht="12.75" customHeight="1">
      <c r="A61" s="2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1">
        <f t="shared" si="5"/>
        <v>0</v>
      </c>
    </row>
    <row r="62" spans="1:16" ht="12.75" customHeight="1">
      <c r="A62" s="2" t="s">
        <v>52</v>
      </c>
      <c r="B62" s="2">
        <v>0</v>
      </c>
      <c r="C62" s="2">
        <v>5</v>
      </c>
      <c r="D62" s="2">
        <v>0</v>
      </c>
      <c r="E62" s="2">
        <v>0</v>
      </c>
      <c r="F62" s="2">
        <v>0</v>
      </c>
      <c r="G62" s="2">
        <v>0</v>
      </c>
      <c r="H62" s="2">
        <v>29</v>
      </c>
      <c r="I62" s="2">
        <v>0</v>
      </c>
      <c r="J62" s="2">
        <v>97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1">
        <f t="shared" si="5"/>
        <v>131</v>
      </c>
    </row>
    <row r="63" spans="1:16" ht="12.75" customHeight="1">
      <c r="A63" s="2" t="s">
        <v>53</v>
      </c>
      <c r="B63" s="2">
        <v>0</v>
      </c>
      <c r="C63" s="2">
        <v>0</v>
      </c>
      <c r="D63" s="2">
        <v>0</v>
      </c>
      <c r="E63" s="9">
        <v>0</v>
      </c>
      <c r="F63" s="9">
        <v>0</v>
      </c>
      <c r="G63" s="2">
        <v>0</v>
      </c>
      <c r="H63" s="9">
        <v>1</v>
      </c>
      <c r="I63" s="2">
        <v>0</v>
      </c>
      <c r="J63" s="9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1">
        <f t="shared" si="5"/>
        <v>1</v>
      </c>
    </row>
    <row r="64" spans="1:16" ht="12.75" customHeight="1">
      <c r="A64" s="2" t="s">
        <v>69</v>
      </c>
      <c r="B64" s="2">
        <v>0</v>
      </c>
      <c r="C64" s="2">
        <v>0</v>
      </c>
      <c r="D64" s="2">
        <v>0</v>
      </c>
      <c r="E64" s="9">
        <v>0</v>
      </c>
      <c r="F64" s="9">
        <v>0</v>
      </c>
      <c r="G64" s="2">
        <v>0</v>
      </c>
      <c r="H64" s="9">
        <v>2</v>
      </c>
      <c r="I64" s="2">
        <v>0</v>
      </c>
      <c r="J64" s="9">
        <v>0</v>
      </c>
      <c r="K64" s="2">
        <v>0</v>
      </c>
      <c r="L64" s="1">
        <v>0</v>
      </c>
      <c r="M64" s="2">
        <v>0</v>
      </c>
      <c r="N64" s="2">
        <v>0</v>
      </c>
      <c r="O64" s="2">
        <v>0</v>
      </c>
      <c r="P64" s="1">
        <f t="shared" si="5"/>
        <v>2</v>
      </c>
    </row>
    <row r="65" spans="1:16" ht="12.75" customHeight="1">
      <c r="A65" s="2" t="s">
        <v>62</v>
      </c>
      <c r="B65" s="2">
        <v>0</v>
      </c>
      <c r="C65" s="2">
        <v>0</v>
      </c>
      <c r="D65" s="2">
        <v>0</v>
      </c>
      <c r="E65" s="9">
        <v>0</v>
      </c>
      <c r="F65" s="9">
        <v>0</v>
      </c>
      <c r="G65" s="2">
        <v>0</v>
      </c>
      <c r="H65" s="9">
        <v>20</v>
      </c>
      <c r="I65" s="2">
        <v>0</v>
      </c>
      <c r="J65" s="9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1">
        <f t="shared" si="5"/>
        <v>20</v>
      </c>
    </row>
    <row r="66" spans="1:16" ht="12.75" customHeight="1">
      <c r="A66" s="2" t="s">
        <v>26</v>
      </c>
      <c r="B66" s="2">
        <f aca="true" t="shared" si="6" ref="B66:P66">SUM(B52:B65)</f>
        <v>0</v>
      </c>
      <c r="C66" s="2">
        <f t="shared" si="6"/>
        <v>153</v>
      </c>
      <c r="D66" s="2">
        <f t="shared" si="6"/>
        <v>2</v>
      </c>
      <c r="E66" s="2">
        <f t="shared" si="6"/>
        <v>11</v>
      </c>
      <c r="F66" s="2">
        <f t="shared" si="6"/>
        <v>28</v>
      </c>
      <c r="G66" s="2">
        <f t="shared" si="6"/>
        <v>0</v>
      </c>
      <c r="H66" s="2">
        <f t="shared" si="6"/>
        <v>736</v>
      </c>
      <c r="I66" s="2">
        <f t="shared" si="6"/>
        <v>0</v>
      </c>
      <c r="J66" s="2">
        <f t="shared" si="6"/>
        <v>237</v>
      </c>
      <c r="K66" s="2">
        <f t="shared" si="6"/>
        <v>6</v>
      </c>
      <c r="L66" s="2">
        <f t="shared" si="6"/>
        <v>0</v>
      </c>
      <c r="M66" s="2">
        <f t="shared" si="6"/>
        <v>120</v>
      </c>
      <c r="N66" s="2">
        <f t="shared" si="6"/>
        <v>37</v>
      </c>
      <c r="O66" s="2">
        <f t="shared" si="6"/>
        <v>15</v>
      </c>
      <c r="P66" s="2">
        <f t="shared" si="6"/>
        <v>1345</v>
      </c>
    </row>
    <row r="67" spans="1:1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</row>
    <row r="68" spans="1:16" ht="56.25" customHeight="1">
      <c r="A68" s="8" t="s">
        <v>54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</row>
    <row r="69" spans="1:16" ht="12.75" customHeight="1">
      <c r="A69" s="2"/>
      <c r="B69" s="2"/>
      <c r="C69" s="2"/>
      <c r="D69" s="2"/>
      <c r="E69" s="2"/>
      <c r="F69" s="2"/>
      <c r="G69" s="2"/>
      <c r="H69" s="19"/>
      <c r="I69" s="2"/>
      <c r="J69" s="2"/>
      <c r="K69" s="2"/>
      <c r="L69" s="2"/>
      <c r="M69" s="2"/>
      <c r="N69" s="2"/>
      <c r="O69" s="2"/>
      <c r="P69" s="1"/>
    </row>
    <row r="70" spans="1:16" ht="12.75" customHeight="1">
      <c r="A70" s="2" t="s">
        <v>55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17">
        <v>98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1">
        <f>SUM(B70:O70)</f>
        <v>98</v>
      </c>
    </row>
    <row r="71" spans="1:16" ht="12.75" customHeight="1">
      <c r="A71" s="2" t="s">
        <v>56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13">
        <v>80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1">
        <f>SUM(B71:O71)</f>
        <v>80</v>
      </c>
    </row>
    <row r="72" spans="1:16" ht="12.75" customHeight="1">
      <c r="A72" s="2" t="s">
        <v>26</v>
      </c>
      <c r="B72" s="2">
        <f aca="true" t="shared" si="7" ref="B72:O72">SUM(B70:B71)</f>
        <v>0</v>
      </c>
      <c r="C72" s="2">
        <f t="shared" si="7"/>
        <v>0</v>
      </c>
      <c r="D72" s="2">
        <f t="shared" si="7"/>
        <v>0</v>
      </c>
      <c r="E72" s="2">
        <f t="shared" si="7"/>
        <v>0</v>
      </c>
      <c r="F72" s="2">
        <f t="shared" si="7"/>
        <v>0</v>
      </c>
      <c r="G72" s="2">
        <f t="shared" si="7"/>
        <v>0</v>
      </c>
      <c r="H72" s="2">
        <f t="shared" si="7"/>
        <v>178</v>
      </c>
      <c r="I72" s="2">
        <f t="shared" si="7"/>
        <v>0</v>
      </c>
      <c r="J72" s="2">
        <f t="shared" si="7"/>
        <v>0</v>
      </c>
      <c r="K72" s="2">
        <f t="shared" si="7"/>
        <v>0</v>
      </c>
      <c r="L72" s="2">
        <f t="shared" si="7"/>
        <v>0</v>
      </c>
      <c r="M72" s="2">
        <f t="shared" si="7"/>
        <v>0</v>
      </c>
      <c r="N72" s="2">
        <f t="shared" si="7"/>
        <v>0</v>
      </c>
      <c r="O72" s="2">
        <f t="shared" si="7"/>
        <v>0</v>
      </c>
      <c r="P72" s="1">
        <f>SUM(B72:O72)</f>
        <v>178</v>
      </c>
    </row>
    <row r="73" spans="1:1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</row>
    <row r="74" spans="1:16" ht="19.5" customHeight="1">
      <c r="A74" s="8" t="s">
        <v>57</v>
      </c>
      <c r="B74" s="2">
        <f aca="true" t="shared" si="8" ref="B74:P74">SUM(B66+B72)</f>
        <v>0</v>
      </c>
      <c r="C74" s="2">
        <f t="shared" si="8"/>
        <v>153</v>
      </c>
      <c r="D74" s="2">
        <f t="shared" si="8"/>
        <v>2</v>
      </c>
      <c r="E74" s="2">
        <f t="shared" si="8"/>
        <v>11</v>
      </c>
      <c r="F74" s="2">
        <f t="shared" si="8"/>
        <v>28</v>
      </c>
      <c r="G74" s="2">
        <f t="shared" si="8"/>
        <v>0</v>
      </c>
      <c r="H74" s="2">
        <f t="shared" si="8"/>
        <v>914</v>
      </c>
      <c r="I74" s="2">
        <f t="shared" si="8"/>
        <v>0</v>
      </c>
      <c r="J74" s="2">
        <f t="shared" si="8"/>
        <v>237</v>
      </c>
      <c r="K74" s="2">
        <f t="shared" si="8"/>
        <v>6</v>
      </c>
      <c r="L74" s="2">
        <f t="shared" si="8"/>
        <v>0</v>
      </c>
      <c r="M74" s="2">
        <f t="shared" si="8"/>
        <v>120</v>
      </c>
      <c r="N74" s="2">
        <f t="shared" si="8"/>
        <v>37</v>
      </c>
      <c r="O74" s="2">
        <f t="shared" si="8"/>
        <v>15</v>
      </c>
      <c r="P74" s="2">
        <f t="shared" si="8"/>
        <v>1523</v>
      </c>
    </row>
    <row r="75" spans="1:1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</row>
    <row r="76" spans="1:16" ht="12.75" customHeight="1" thickBot="1">
      <c r="A76" s="2" t="s">
        <v>58</v>
      </c>
      <c r="B76" s="2">
        <f aca="true" t="shared" si="9" ref="B76:O76">SUM(B41+B74)</f>
        <v>80</v>
      </c>
      <c r="C76" s="2">
        <f t="shared" si="9"/>
        <v>706</v>
      </c>
      <c r="D76" s="2">
        <f t="shared" si="9"/>
        <v>56</v>
      </c>
      <c r="E76" s="2">
        <f t="shared" si="9"/>
        <v>296</v>
      </c>
      <c r="F76" s="2">
        <f t="shared" si="9"/>
        <v>45</v>
      </c>
      <c r="G76" s="2">
        <f t="shared" si="9"/>
        <v>303</v>
      </c>
      <c r="H76" s="2">
        <f t="shared" si="9"/>
        <v>6115</v>
      </c>
      <c r="I76" s="2">
        <f t="shared" si="9"/>
        <v>28</v>
      </c>
      <c r="J76" s="2">
        <f t="shared" si="9"/>
        <v>1503</v>
      </c>
      <c r="K76" s="2">
        <f t="shared" si="9"/>
        <v>13</v>
      </c>
      <c r="L76" s="2">
        <f t="shared" si="9"/>
        <v>0</v>
      </c>
      <c r="M76" s="2">
        <f t="shared" si="9"/>
        <v>403</v>
      </c>
      <c r="N76" s="2">
        <f t="shared" si="9"/>
        <v>44</v>
      </c>
      <c r="O76" s="2">
        <f t="shared" si="9"/>
        <v>631</v>
      </c>
      <c r="P76" s="1">
        <f>SUM(B76:O76)</f>
        <v>10223</v>
      </c>
    </row>
    <row r="77" spans="1:16" ht="12.75" customHeight="1" thickTop="1">
      <c r="A77" s="11" t="s">
        <v>43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</sheetData>
  <mergeCells count="2">
    <mergeCell ref="G4:G5"/>
    <mergeCell ref="G47:G48"/>
  </mergeCells>
  <printOptions/>
  <pageMargins left="1.05" right="0.23" top="0.66" bottom="0.21" header="0.5" footer="0.21"/>
  <pageSetup horizontalDpi="600" verticalDpi="600" orientation="landscape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2007-11-19T22:29:03Z</cp:lastPrinted>
  <dcterms:created xsi:type="dcterms:W3CDTF">2003-06-20T15:52:02Z</dcterms:created>
  <dcterms:modified xsi:type="dcterms:W3CDTF">2007-12-06T20:34:41Z</dcterms:modified>
  <cp:category/>
  <cp:version/>
  <cp:contentType/>
  <cp:contentStatus/>
</cp:coreProperties>
</file>