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datastorage\jeremy\MISC Tasks\"/>
    </mc:Choice>
  </mc:AlternateContent>
  <bookViews>
    <workbookView xWindow="0" yWindow="0" windowWidth="20700" windowHeight="7305"/>
  </bookViews>
  <sheets>
    <sheet name="PUB HCT" sheetId="1" r:id="rId1"/>
    <sheet name="PUB FTE" sheetId="2" r:id="rId2"/>
    <sheet name="IND HCT" sheetId="3" r:id="rId3"/>
    <sheet name="IND FTE" sheetId="5" r:id="rId4"/>
  </sheets>
  <calcPr calcId="162913" concurrentCalc="0"/>
</workbook>
</file>

<file path=xl/calcChain.xml><?xml version="1.0" encoding="utf-8"?>
<calcChain xmlns="http://schemas.openxmlformats.org/spreadsheetml/2006/main">
  <c r="M24" i="5" l="1"/>
  <c r="L24" i="5"/>
  <c r="K24" i="5"/>
  <c r="M24" i="3"/>
  <c r="L24" i="3"/>
  <c r="K24" i="3"/>
  <c r="J19" i="2"/>
  <c r="J36" i="2"/>
  <c r="J34" i="5"/>
  <c r="J36" i="5"/>
  <c r="J38" i="5"/>
  <c r="M38" i="5"/>
  <c r="L38" i="5"/>
  <c r="K38" i="5"/>
  <c r="M36" i="5"/>
  <c r="L36" i="5"/>
  <c r="K36" i="5"/>
  <c r="M34" i="5"/>
  <c r="L34" i="5"/>
  <c r="K34" i="5"/>
  <c r="J22" i="1"/>
  <c r="J39" i="1"/>
  <c r="J34" i="3"/>
  <c r="J36" i="3"/>
  <c r="J38" i="3"/>
  <c r="E38" i="3"/>
  <c r="M38" i="3"/>
  <c r="G38" i="3"/>
  <c r="L38" i="3"/>
  <c r="I38" i="3"/>
  <c r="K38" i="3"/>
  <c r="M36" i="3"/>
  <c r="L36" i="3"/>
  <c r="K36" i="3"/>
  <c r="M34" i="3"/>
  <c r="L34" i="3"/>
  <c r="K34" i="3"/>
  <c r="M15" i="5"/>
  <c r="M15" i="3"/>
  <c r="M33" i="5"/>
  <c r="L33" i="5"/>
  <c r="K33" i="5"/>
  <c r="M32" i="5"/>
  <c r="L32" i="5"/>
  <c r="K32" i="5"/>
  <c r="M31" i="5"/>
  <c r="L31" i="5"/>
  <c r="K31" i="5"/>
  <c r="M30" i="5"/>
  <c r="L30" i="5"/>
  <c r="K30" i="5"/>
  <c r="M29" i="5"/>
  <c r="L29" i="5"/>
  <c r="K29" i="5"/>
  <c r="M28" i="5"/>
  <c r="L28" i="5"/>
  <c r="K28" i="5"/>
  <c r="M27" i="5"/>
  <c r="L27" i="5"/>
  <c r="K27" i="5"/>
  <c r="M26" i="5"/>
  <c r="L26" i="5"/>
  <c r="K26" i="5"/>
  <c r="M25" i="5"/>
  <c r="L25" i="5"/>
  <c r="K25" i="5"/>
  <c r="M23" i="5"/>
  <c r="L23" i="5"/>
  <c r="K23" i="5"/>
  <c r="M22" i="5"/>
  <c r="L22" i="5"/>
  <c r="K22" i="5"/>
  <c r="M21" i="5"/>
  <c r="L21" i="5"/>
  <c r="K21" i="5"/>
  <c r="M20" i="5"/>
  <c r="L20" i="5"/>
  <c r="K20" i="5"/>
  <c r="M19" i="5"/>
  <c r="L19" i="5"/>
  <c r="K19" i="5"/>
  <c r="M18" i="5"/>
  <c r="L18" i="5"/>
  <c r="K18" i="5"/>
  <c r="M17" i="5"/>
  <c r="L17" i="5"/>
  <c r="K17" i="5"/>
  <c r="L16" i="5"/>
  <c r="K16" i="5"/>
  <c r="L15" i="5"/>
  <c r="K15" i="5"/>
  <c r="M14" i="5"/>
  <c r="L14" i="5"/>
  <c r="K14" i="5"/>
  <c r="M13" i="5"/>
  <c r="L13" i="5"/>
  <c r="K13" i="5"/>
  <c r="M12" i="5"/>
  <c r="L12" i="5"/>
  <c r="K12" i="5"/>
  <c r="M11" i="5"/>
  <c r="L11" i="5"/>
  <c r="K11" i="5"/>
  <c r="M10" i="5"/>
  <c r="L10" i="5"/>
  <c r="K10" i="5"/>
  <c r="M9" i="5"/>
  <c r="L9" i="5"/>
  <c r="K9" i="5"/>
  <c r="M8" i="5"/>
  <c r="L8" i="5"/>
  <c r="K8" i="5"/>
  <c r="M33" i="3"/>
  <c r="L33" i="3"/>
  <c r="K33" i="3"/>
  <c r="M32" i="3"/>
  <c r="L32" i="3"/>
  <c r="K32" i="3"/>
  <c r="M31" i="3"/>
  <c r="L31" i="3"/>
  <c r="K31" i="3"/>
  <c r="M30" i="3"/>
  <c r="L30" i="3"/>
  <c r="K30" i="3"/>
  <c r="M29" i="3"/>
  <c r="L29" i="3"/>
  <c r="K29" i="3"/>
  <c r="M28" i="3"/>
  <c r="L28" i="3"/>
  <c r="K28" i="3"/>
  <c r="M27" i="3"/>
  <c r="L27" i="3"/>
  <c r="K27" i="3"/>
  <c r="M26" i="3"/>
  <c r="L26" i="3"/>
  <c r="K26" i="3"/>
  <c r="M25" i="3"/>
  <c r="L25" i="3"/>
  <c r="K25" i="3"/>
  <c r="M23" i="3"/>
  <c r="L23" i="3"/>
  <c r="K23" i="3"/>
  <c r="M22" i="3"/>
  <c r="L22" i="3"/>
  <c r="K22" i="3"/>
  <c r="M21" i="3"/>
  <c r="L21" i="3"/>
  <c r="K21" i="3"/>
  <c r="M20" i="3"/>
  <c r="L20" i="3"/>
  <c r="K20" i="3"/>
  <c r="M19" i="3"/>
  <c r="L19" i="3"/>
  <c r="K19" i="3"/>
  <c r="M18" i="3"/>
  <c r="L18" i="3"/>
  <c r="K18" i="3"/>
  <c r="M17" i="3"/>
  <c r="L17" i="3"/>
  <c r="K17" i="3"/>
  <c r="L16" i="3"/>
  <c r="K16" i="3"/>
  <c r="L15" i="3"/>
  <c r="K15" i="3"/>
  <c r="M14" i="3"/>
  <c r="L14" i="3"/>
  <c r="K14" i="3"/>
  <c r="M13" i="3"/>
  <c r="L13" i="3"/>
  <c r="K13" i="3"/>
  <c r="M12" i="3"/>
  <c r="L12" i="3"/>
  <c r="K12" i="3"/>
  <c r="M11" i="3"/>
  <c r="L11" i="3"/>
  <c r="K11" i="3"/>
  <c r="M10" i="3"/>
  <c r="L10" i="3"/>
  <c r="K10" i="3"/>
  <c r="M9" i="3"/>
  <c r="L9" i="3"/>
  <c r="K9" i="3"/>
  <c r="M8" i="3"/>
  <c r="L8" i="3"/>
  <c r="K8" i="3"/>
  <c r="J37" i="1"/>
  <c r="M37" i="1"/>
  <c r="L37" i="1"/>
  <c r="K37" i="1"/>
  <c r="M36" i="1"/>
  <c r="L36" i="1"/>
  <c r="K36" i="1"/>
  <c r="M35" i="1"/>
  <c r="L35" i="1"/>
  <c r="K35" i="1"/>
  <c r="M34" i="1"/>
  <c r="L34" i="1"/>
  <c r="K34" i="1"/>
  <c r="M33" i="1"/>
  <c r="L33" i="1"/>
  <c r="K33" i="1"/>
  <c r="M32" i="1"/>
  <c r="L32" i="1"/>
  <c r="K32" i="1"/>
  <c r="M31" i="1"/>
  <c r="L31" i="1"/>
  <c r="K31" i="1"/>
  <c r="M30" i="1"/>
  <c r="L30" i="1"/>
  <c r="K30" i="1"/>
  <c r="M29" i="1"/>
  <c r="L29" i="1"/>
  <c r="K29" i="1"/>
  <c r="M28" i="1"/>
  <c r="L28" i="1"/>
  <c r="K28" i="1"/>
  <c r="M27" i="1"/>
  <c r="L27" i="1"/>
  <c r="K27" i="1"/>
  <c r="M26" i="1"/>
  <c r="L26" i="1"/>
  <c r="K26" i="1"/>
  <c r="M25" i="1"/>
  <c r="L25" i="1"/>
  <c r="K25" i="1"/>
  <c r="M24" i="1"/>
  <c r="L24" i="1"/>
  <c r="K24" i="1"/>
  <c r="K22" i="1"/>
  <c r="M21" i="1"/>
  <c r="L21" i="1"/>
  <c r="K21" i="1"/>
  <c r="M20" i="1"/>
  <c r="L20" i="1"/>
  <c r="K20" i="1"/>
  <c r="M19" i="1"/>
  <c r="L19" i="1"/>
  <c r="K19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J34" i="2"/>
  <c r="M34" i="2"/>
  <c r="L34" i="2"/>
  <c r="K34" i="2"/>
  <c r="M33" i="2"/>
  <c r="L33" i="2"/>
  <c r="K33" i="2"/>
  <c r="M32" i="2"/>
  <c r="L32" i="2"/>
  <c r="K32" i="2"/>
  <c r="M31" i="2"/>
  <c r="L31" i="2"/>
  <c r="K31" i="2"/>
  <c r="M30" i="2"/>
  <c r="L30" i="2"/>
  <c r="K30" i="2"/>
  <c r="M29" i="2"/>
  <c r="L29" i="2"/>
  <c r="K29" i="2"/>
  <c r="M28" i="2"/>
  <c r="L28" i="2"/>
  <c r="K28" i="2"/>
  <c r="M27" i="2"/>
  <c r="L27" i="2"/>
  <c r="K27" i="2"/>
  <c r="M26" i="2"/>
  <c r="L26" i="2"/>
  <c r="K26" i="2"/>
  <c r="M25" i="2"/>
  <c r="L25" i="2"/>
  <c r="K25" i="2"/>
  <c r="M24" i="2"/>
  <c r="L24" i="2"/>
  <c r="K24" i="2"/>
  <c r="M23" i="2"/>
  <c r="L23" i="2"/>
  <c r="K23" i="2"/>
  <c r="M22" i="2"/>
  <c r="L22" i="2"/>
  <c r="K22" i="2"/>
  <c r="M21" i="2"/>
  <c r="L21" i="2"/>
  <c r="K21" i="2"/>
  <c r="L19" i="2"/>
  <c r="K19" i="2"/>
  <c r="M18" i="2"/>
  <c r="L18" i="2"/>
  <c r="K18" i="2"/>
  <c r="M17" i="2"/>
  <c r="L17" i="2"/>
  <c r="K17" i="2"/>
  <c r="M16" i="2"/>
  <c r="L16" i="2"/>
  <c r="K16" i="2"/>
  <c r="M15" i="2"/>
  <c r="L15" i="2"/>
  <c r="K15" i="2"/>
  <c r="M14" i="2"/>
  <c r="L14" i="2"/>
  <c r="K14" i="2"/>
  <c r="M13" i="2"/>
  <c r="L13" i="2"/>
  <c r="K13" i="2"/>
  <c r="M12" i="2"/>
  <c r="L12" i="2"/>
  <c r="K12" i="2"/>
  <c r="M11" i="2"/>
  <c r="L11" i="2"/>
  <c r="K11" i="2"/>
  <c r="M10" i="2"/>
  <c r="L10" i="2"/>
  <c r="K10" i="2"/>
  <c r="M9" i="2"/>
  <c r="L9" i="2"/>
  <c r="K9" i="2"/>
  <c r="M8" i="2"/>
  <c r="L8" i="2"/>
  <c r="K8" i="2"/>
  <c r="M7" i="2"/>
  <c r="L7" i="2"/>
  <c r="K7" i="2"/>
  <c r="M6" i="2"/>
  <c r="L6" i="2"/>
  <c r="K6" i="2"/>
  <c r="M5" i="2"/>
  <c r="L5" i="2"/>
  <c r="K5" i="2"/>
  <c r="M19" i="2"/>
  <c r="M22" i="1"/>
  <c r="L22" i="1"/>
  <c r="M36" i="2"/>
  <c r="L36" i="2"/>
  <c r="K36" i="2"/>
  <c r="K39" i="1"/>
  <c r="M39" i="1"/>
  <c r="L39" i="1"/>
  <c r="I34" i="5"/>
  <c r="I36" i="5"/>
  <c r="I34" i="3"/>
  <c r="I36" i="3"/>
  <c r="I37" i="1"/>
  <c r="I22" i="1"/>
  <c r="I34" i="2"/>
  <c r="I19" i="2"/>
  <c r="I39" i="1"/>
  <c r="I36" i="2"/>
  <c r="G34" i="5"/>
  <c r="G36" i="5"/>
  <c r="G38" i="5"/>
  <c r="F34" i="5"/>
  <c r="F36" i="5"/>
  <c r="F38" i="5"/>
  <c r="E34" i="5"/>
  <c r="E36" i="5"/>
  <c r="E38" i="5"/>
  <c r="D34" i="5"/>
  <c r="C34" i="5"/>
  <c r="E6" i="5"/>
  <c r="D6" i="5"/>
  <c r="D36" i="5"/>
  <c r="D38" i="5"/>
  <c r="C6" i="5"/>
  <c r="C36" i="5"/>
  <c r="C38" i="5"/>
  <c r="G34" i="3"/>
  <c r="G36" i="3"/>
  <c r="F34" i="3"/>
  <c r="F36" i="3"/>
  <c r="E34" i="3"/>
  <c r="D34" i="3"/>
  <c r="C34" i="3"/>
  <c r="E6" i="3"/>
  <c r="E36" i="3"/>
  <c r="D6" i="3"/>
  <c r="C6" i="3"/>
  <c r="G36" i="2"/>
  <c r="G34" i="2"/>
  <c r="F34" i="2"/>
  <c r="F36" i="2"/>
  <c r="E34" i="2"/>
  <c r="E36" i="2"/>
  <c r="D34" i="2"/>
  <c r="D36" i="2"/>
  <c r="C34" i="2"/>
  <c r="C36" i="2"/>
  <c r="G19" i="2"/>
  <c r="F19" i="2"/>
  <c r="E19" i="2"/>
  <c r="D19" i="2"/>
  <c r="C19" i="2"/>
  <c r="G37" i="1"/>
  <c r="F37" i="1"/>
  <c r="E37" i="1"/>
  <c r="D37" i="1"/>
  <c r="C37" i="1"/>
  <c r="G22" i="1"/>
  <c r="F22" i="1"/>
  <c r="E22" i="1"/>
  <c r="D22" i="1"/>
  <c r="C22" i="1"/>
  <c r="C39" i="1"/>
  <c r="F39" i="1"/>
  <c r="G39" i="1"/>
  <c r="D39" i="1"/>
  <c r="E39" i="1"/>
  <c r="F38" i="3"/>
  <c r="I38" i="5"/>
  <c r="C36" i="3"/>
  <c r="C38" i="3"/>
  <c r="D36" i="3"/>
  <c r="H34" i="5"/>
  <c r="H36" i="5"/>
  <c r="H34" i="3"/>
  <c r="D38" i="3"/>
  <c r="H36" i="3"/>
  <c r="H37" i="1"/>
  <c r="H34" i="2"/>
  <c r="H19" i="2"/>
  <c r="H22" i="1"/>
  <c r="H36" i="2"/>
  <c r="H38" i="5"/>
  <c r="H39" i="1"/>
  <c r="H38" i="3"/>
</calcChain>
</file>

<file path=xl/sharedStrings.xml><?xml version="1.0" encoding="utf-8"?>
<sst xmlns="http://schemas.openxmlformats.org/spreadsheetml/2006/main" count="194" uniqueCount="77">
  <si>
    <t>PUBLIC INSTITUTIONS</t>
  </si>
  <si>
    <t>1-year Change</t>
  </si>
  <si>
    <t>3-year Change</t>
  </si>
  <si>
    <t>5-year Change</t>
  </si>
  <si>
    <t>Public Two-Year</t>
  </si>
  <si>
    <t>Crowder College</t>
  </si>
  <si>
    <t>East Central College</t>
  </si>
  <si>
    <t>Jefferson College</t>
  </si>
  <si>
    <t>Mineral Area College</t>
  </si>
  <si>
    <t>Missouri State University - West Plains</t>
  </si>
  <si>
    <t>Moberly Area Community College</t>
  </si>
  <si>
    <t>North Central Missouri College</t>
  </si>
  <si>
    <t>Ozarks Technical Community College</t>
  </si>
  <si>
    <t>St. Charles Community College</t>
  </si>
  <si>
    <t>State Fair Community College</t>
  </si>
  <si>
    <t>Sector Subtotal</t>
  </si>
  <si>
    <t>Public Four-Year</t>
  </si>
  <si>
    <t>Harris Stowe State University</t>
  </si>
  <si>
    <t>Lincoln University</t>
  </si>
  <si>
    <t>Missouri Southern State University</t>
  </si>
  <si>
    <t>Missouri State University</t>
  </si>
  <si>
    <t>Missouri University of Science &amp; Technology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</si>
  <si>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</si>
  <si>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</si>
  <si>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</si>
  <si>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</si>
  <si>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</si>
  <si>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</si>
  <si>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</si>
  <si>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</si>
  <si>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Statewide Totals - Publics</t>
  </si>
  <si>
    <t>State Technical College</t>
  </si>
  <si>
    <t>St. Louis Community College</t>
  </si>
  <si>
    <t>Metropolitan Community College</t>
  </si>
  <si>
    <t>INDEPENDENT INSTITUTIONS</t>
  </si>
  <si>
    <t>Indp Two-Year</t>
  </si>
  <si>
    <t>Independent Four-Year</t>
  </si>
  <si>
    <t>Avila University</t>
  </si>
  <si>
    <t>Central Methodist University - CGES</t>
  </si>
  <si>
    <t>Central Methodist University - CLAS</t>
  </si>
  <si>
    <t>College of the Ozarks</t>
  </si>
  <si>
    <t>Cottey College</t>
  </si>
  <si>
    <t>Culver-Stockton College</t>
  </si>
  <si>
    <t>Evangel University</t>
  </si>
  <si>
    <t>Fontbonne University</t>
  </si>
  <si>
    <t>Hannibal-LaGrange University</t>
  </si>
  <si>
    <t>Maryville University</t>
  </si>
  <si>
    <t>Missouri Baptist University</t>
  </si>
  <si>
    <t>Missouri Valley College</t>
  </si>
  <si>
    <t>Park University</t>
  </si>
  <si>
    <t>Rockhurst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</si>
  <si>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</si>
  <si>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</si>
  <si>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</si>
  <si>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</si>
  <si>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</si>
  <si>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</si>
  <si>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</si>
  <si>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Statewide Totals - Independents</t>
  </si>
  <si>
    <t>Statewide Totals - ALL INSTITUTIONS</t>
  </si>
  <si>
    <t>**</t>
  </si>
  <si>
    <t>Drury University - CCPS</t>
  </si>
  <si>
    <t>Three Rivers College</t>
  </si>
  <si>
    <r>
      <t>Wentworth Military Academy</t>
    </r>
    <r>
      <rPr>
        <b/>
        <vertAlign val="superscript"/>
        <sz val="11"/>
        <color theme="1"/>
        <rFont val="Book Antiqua"/>
        <family val="1"/>
      </rPr>
      <t>a</t>
    </r>
  </si>
  <si>
    <r>
      <t>Columbia College</t>
    </r>
    <r>
      <rPr>
        <b/>
        <vertAlign val="superscript"/>
        <sz val="11"/>
        <color theme="1"/>
        <rFont val="Book Antiqua"/>
        <family val="1"/>
      </rPr>
      <t>b</t>
    </r>
  </si>
  <si>
    <r>
      <t>Lindenwood University</t>
    </r>
    <r>
      <rPr>
        <b/>
        <vertAlign val="superscript"/>
        <sz val="11"/>
        <color theme="1"/>
        <rFont val="Book Antiqua"/>
        <family val="1"/>
      </rPr>
      <t>d</t>
    </r>
  </si>
  <si>
    <r>
      <t>Saint Louis University</t>
    </r>
    <r>
      <rPr>
        <b/>
        <vertAlign val="superscript"/>
        <sz val="11"/>
        <color theme="1"/>
        <rFont val="Book Antiqua"/>
        <family val="1"/>
      </rPr>
      <t>e</t>
    </r>
  </si>
  <si>
    <r>
      <t>Drury University</t>
    </r>
    <r>
      <rPr>
        <b/>
        <vertAlign val="superscript"/>
        <sz val="11"/>
        <color theme="1"/>
        <rFont val="Book Antiqua"/>
        <family val="1"/>
      </rPr>
      <t>c</t>
    </r>
  </si>
  <si>
    <t>a) Wentworth Military Academy closed following the 2016-17 academic year.</t>
  </si>
  <si>
    <t>b) Columbia College switched term structures in 2016 to allow year round classes.</t>
  </si>
  <si>
    <t>c) Drury University split its institutioanl reporting in 2018. Percentage change figures for Drury University include the College of Continuing Professional Studies (CCPS).</t>
  </si>
  <si>
    <t>d) Lindenwood University changed from continuous / program enrollment reporting to academic year / census date reporting in fall 2015</t>
  </si>
  <si>
    <t xml:space="preserve">e) In Fall 2017, Saint Louis University moved its census date up therefore capturing significantly fewer dual credit students. Also, the students from Spain campus were excluded in accordance with IPEDS guidelines. </t>
  </si>
  <si>
    <t>TRENDS IN HEADCOUNT ENROLLMENT, FALL 2016 - 2021</t>
  </si>
  <si>
    <t>TRENDS IN FTE ENROLLMENT, FALL 2016 - 2021</t>
  </si>
  <si>
    <t>Tab 17 Attachment</t>
  </si>
  <si>
    <t>Fall Enrollment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</si>
</sst>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7"/>
      <name val="Times New Roman"/>
      <family val="1"/>
    </font>
    <font>
      <sz val="7"/>
      <name val="Times New Roman"/>
      <family val="1"/>
    </font>
    <font>
      <sz val="10"/>
      <name val="Arial"/>
      <family val="2"/>
    </font>
    <font>
      <sz val="11"/>
      <name val="Book Antiqua"/>
      <family val="1"/>
    </font>
    <font>
      <sz val="8"/>
      <color theme="1"/>
      <name val="Book Antiqua"/>
      <family val="1"/>
    </font>
    <font>
      <b/>
      <vertAlign val="superscript"/>
      <sz val="11"/>
      <color theme="1"/>
      <name val="Book Antiqua"/>
      <family val="1"/>
    </font>
    <font>
      <sz val="9"/>
      <color theme="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89">
    <xf numFmtId="0" fontId="0" fillId="0" borderId="0"/>
    <xf numFmtId="0" fontId="4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textRotation="90" wrapText="1"/>
    </xf>
    <xf numFmtId="0" fontId="3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0" fontId="2" fillId="0" borderId="1" xfId="0" applyFont="1" applyBorder="1"/>
    <xf numFmtId="0" fontId="3" fillId="0" borderId="1" xfId="0" applyFont="1" applyFill="1" applyBorder="1"/>
    <xf numFmtId="0" fontId="2" fillId="0" borderId="1" xfId="0" applyFont="1" applyFill="1" applyBorder="1"/>
    <xf numFmtId="0" fontId="2" fillId="0" borderId="0" xfId="0" applyFont="1" applyFill="1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3" fillId="0" borderId="1" xfId="0" applyFont="1" applyBorder="1" applyAlignment="1">
      <alignment horizontal="center" vertical="center" wrapText="1"/>
    </xf>
    <xf numFmtId="0" fontId="0" fillId="0" borderId="0" xfId="0"/>
    <xf numFmtId="0" fontId="2" fillId="0" borderId="1" xfId="0" applyFont="1" applyFill="1" applyBorder="1"/>
    <xf numFmtId="1" fontId="3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Fill="1" applyBorder="1"/>
    <xf numFmtId="0" fontId="2" fillId="0" borderId="0" xfId="0" applyFont="1"/>
    <xf numFmtId="165" fontId="3" fillId="0" borderId="1" xfId="0" applyNumberFormat="1" applyFont="1" applyBorder="1" applyAlignment="1">
      <alignment horizontal="center" vertical="center" wrapText="1"/>
    </xf>
    <xf numFmtId="3" fontId="2" fillId="0" borderId="1" xfId="188" applyNumberFormat="1" applyFont="1" applyFill="1" applyBorder="1"/>
    <xf numFmtId="0" fontId="3" fillId="0" borderId="1" xfId="0" applyFont="1" applyBorder="1" applyAlignment="1">
      <alignment vertical="center" textRotation="90" wrapText="1"/>
    </xf>
    <xf numFmtId="3" fontId="2" fillId="2" borderId="1" xfId="188" applyNumberFormat="1" applyFont="1" applyFill="1" applyBorder="1"/>
    <xf numFmtId="3" fontId="7" fillId="0" borderId="1" xfId="188" applyNumberFormat="1" applyFont="1" applyFill="1" applyBorder="1"/>
    <xf numFmtId="0" fontId="3" fillId="0" borderId="1" xfId="0" applyFont="1" applyFill="1" applyBorder="1" applyAlignment="1">
      <alignment horizontal="right"/>
    </xf>
    <xf numFmtId="0" fontId="8" fillId="0" borderId="0" xfId="0" applyFont="1"/>
    <xf numFmtId="0" fontId="2" fillId="0" borderId="1" xfId="0" applyFont="1" applyBorder="1" applyProtection="1"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3" fontId="2" fillId="2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0" fontId="3" fillId="0" borderId="0" xfId="0" applyFont="1" applyAlignment="1">
      <alignment horizontal="left"/>
    </xf>
    <xf numFmtId="3" fontId="2" fillId="0" borderId="0" xfId="0" applyNumberFormat="1" applyFont="1"/>
    <xf numFmtId="3" fontId="0" fillId="0" borderId="0" xfId="0" applyNumberFormat="1"/>
    <xf numFmtId="0" fontId="10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</cellXfs>
  <cellStyles count="189">
    <cellStyle name="Comma" xfId="188" builtinId="3"/>
    <cellStyle name="Comma 2" xfId="182"/>
    <cellStyle name="Normal" xfId="0" builtinId="0"/>
    <cellStyle name="Normal 10" xfId="11"/>
    <cellStyle name="Normal 11" xfId="14"/>
    <cellStyle name="Normal 12" xfId="17"/>
    <cellStyle name="Normal 13" xfId="18"/>
    <cellStyle name="Normal 14" xfId="19"/>
    <cellStyle name="Normal 15" xfId="20"/>
    <cellStyle name="Normal 16" xfId="21"/>
    <cellStyle name="Normal 17" xfId="22"/>
    <cellStyle name="Normal 18" xfId="23"/>
    <cellStyle name="Normal 19" xfId="24"/>
    <cellStyle name="Normal 2" xfId="181"/>
    <cellStyle name="Normal 2 10" xfId="83"/>
    <cellStyle name="Normal 2 11" xfId="88"/>
    <cellStyle name="Normal 2 12" xfId="93"/>
    <cellStyle name="Normal 2 13" xfId="98"/>
    <cellStyle name="Normal 2 14" xfId="103"/>
    <cellStyle name="Normal 2 15" xfId="108"/>
    <cellStyle name="Normal 2 16" xfId="113"/>
    <cellStyle name="Normal 2 17" xfId="118"/>
    <cellStyle name="Normal 2 18" xfId="123"/>
    <cellStyle name="Normal 2 19" xfId="127"/>
    <cellStyle name="Normal 2 2" xfId="3"/>
    <cellStyle name="Normal 2 2 10" xfId="86"/>
    <cellStyle name="Normal 2 2 11" xfId="91"/>
    <cellStyle name="Normal 2 2 12" xfId="96"/>
    <cellStyle name="Normal 2 2 13" xfId="101"/>
    <cellStyle name="Normal 2 2 14" xfId="106"/>
    <cellStyle name="Normal 2 2 15" xfId="111"/>
    <cellStyle name="Normal 2 2 16" xfId="116"/>
    <cellStyle name="Normal 2 2 17" xfId="121"/>
    <cellStyle name="Normal 2 2 18" xfId="125"/>
    <cellStyle name="Normal 2 2 19" xfId="134"/>
    <cellStyle name="Normal 2 2 2" xfId="12"/>
    <cellStyle name="Normal 2 2 2 2" xfId="136"/>
    <cellStyle name="Normal 2 2 2 2 2" xfId="138"/>
    <cellStyle name="Normal 2 2 3" xfId="61"/>
    <cellStyle name="Normal 2 2 4" xfId="65"/>
    <cellStyle name="Normal 2 2 5" xfId="60"/>
    <cellStyle name="Normal 2 2 6" xfId="66"/>
    <cellStyle name="Normal 2 2 7" xfId="71"/>
    <cellStyle name="Normal 2 2 8" xfId="76"/>
    <cellStyle name="Normal 2 2 9" xfId="81"/>
    <cellStyle name="Normal 2 20" xfId="130"/>
    <cellStyle name="Normal 2 21" xfId="133"/>
    <cellStyle name="Normal 2 22" xfId="149"/>
    <cellStyle name="Normal 2 3" xfId="15"/>
    <cellStyle name="Normal 2 4" xfId="34"/>
    <cellStyle name="Normal 2 5" xfId="53"/>
    <cellStyle name="Normal 2 6" xfId="58"/>
    <cellStyle name="Normal 2 7" xfId="68"/>
    <cellStyle name="Normal 2 8" xfId="73"/>
    <cellStyle name="Normal 2 9" xfId="78"/>
    <cellStyle name="Normal 20" xfId="25"/>
    <cellStyle name="Normal 21" xfId="26"/>
    <cellStyle name="Normal 22" xfId="27"/>
    <cellStyle name="Normal 23" xfId="28"/>
    <cellStyle name="Normal 24" xfId="29"/>
    <cellStyle name="Normal 25" xfId="30"/>
    <cellStyle name="Normal 26" xfId="31"/>
    <cellStyle name="Normal 27" xfId="32"/>
    <cellStyle name="Normal 28" xfId="33"/>
    <cellStyle name="Normal 29" xfId="52"/>
    <cellStyle name="Normal 29 2" xfId="139"/>
    <cellStyle name="Normal 3" xfId="2"/>
    <cellStyle name="Normal 3 10" xfId="89"/>
    <cellStyle name="Normal 3 11" xfId="94"/>
    <cellStyle name="Normal 3 12" xfId="99"/>
    <cellStyle name="Normal 3 13" xfId="104"/>
    <cellStyle name="Normal 3 14" xfId="109"/>
    <cellStyle name="Normal 3 15" xfId="114"/>
    <cellStyle name="Normal 3 16" xfId="119"/>
    <cellStyle name="Normal 3 17" xfId="124"/>
    <cellStyle name="Normal 3 18" xfId="128"/>
    <cellStyle name="Normal 3 19" xfId="131"/>
    <cellStyle name="Normal 3 2" xfId="4"/>
    <cellStyle name="Normal 3 2 10" xfId="80"/>
    <cellStyle name="Normal 3 2 11" xfId="85"/>
    <cellStyle name="Normal 3 2 12" xfId="90"/>
    <cellStyle name="Normal 3 2 13" xfId="95"/>
    <cellStyle name="Normal 3 2 14" xfId="100"/>
    <cellStyle name="Normal 3 2 15" xfId="105"/>
    <cellStyle name="Normal 3 2 16" xfId="110"/>
    <cellStyle name="Normal 3 2 17" xfId="115"/>
    <cellStyle name="Normal 3 2 18" xfId="120"/>
    <cellStyle name="Normal 3 2 2" xfId="13"/>
    <cellStyle name="Normal 3 2 3" xfId="62"/>
    <cellStyle name="Normal 3 2 4" xfId="64"/>
    <cellStyle name="Normal 3 2 5" xfId="63"/>
    <cellStyle name="Normal 3 2 6" xfId="55"/>
    <cellStyle name="Normal 3 2 7" xfId="56"/>
    <cellStyle name="Normal 3 2 8" xfId="70"/>
    <cellStyle name="Normal 3 2 9" xfId="75"/>
    <cellStyle name="Normal 3 20" xfId="135"/>
    <cellStyle name="Normal 3 21" xfId="147"/>
    <cellStyle name="Normal 3 3" xfId="16"/>
    <cellStyle name="Normal 3 4" xfId="54"/>
    <cellStyle name="Normal 3 5" xfId="57"/>
    <cellStyle name="Normal 3 6" xfId="69"/>
    <cellStyle name="Normal 3 7" xfId="74"/>
    <cellStyle name="Normal 3 8" xfId="79"/>
    <cellStyle name="Normal 3 9" xfId="84"/>
    <cellStyle name="Normal 30" xfId="35"/>
    <cellStyle name="Normal 31" xfId="36"/>
    <cellStyle name="Normal 32" xfId="37"/>
    <cellStyle name="Normal 33" xfId="38"/>
    <cellStyle name="Normal 34" xfId="39"/>
    <cellStyle name="Normal 35" xfId="40"/>
    <cellStyle name="Normal 36" xfId="41"/>
    <cellStyle name="Normal 37" xfId="42"/>
    <cellStyle name="Normal 38" xfId="43"/>
    <cellStyle name="Normal 39" xfId="44"/>
    <cellStyle name="Normal 4" xfId="5"/>
    <cellStyle name="Normal 40" xfId="45"/>
    <cellStyle name="Normal 41" xfId="46"/>
    <cellStyle name="Normal 42" xfId="47"/>
    <cellStyle name="Normal 43" xfId="48"/>
    <cellStyle name="Normal 44" xfId="49"/>
    <cellStyle name="Normal 45" xfId="50"/>
    <cellStyle name="Normal 46" xfId="51"/>
    <cellStyle name="Normal 47" xfId="59"/>
    <cellStyle name="Normal 47 2" xfId="140"/>
    <cellStyle name="Normal 48" xfId="67"/>
    <cellStyle name="Normal 48 2" xfId="141"/>
    <cellStyle name="Normal 49" xfId="72"/>
    <cellStyle name="Normal 49 2" xfId="142"/>
    <cellStyle name="Normal 5" xfId="6"/>
    <cellStyle name="Normal 50" xfId="77"/>
    <cellStyle name="Normal 50 2" xfId="143"/>
    <cellStyle name="Normal 51" xfId="82"/>
    <cellStyle name="Normal 51 2" xfId="145"/>
    <cellStyle name="Normal 52" xfId="87"/>
    <cellStyle name="Normal 52 2" xfId="146"/>
    <cellStyle name="Normal 53" xfId="92"/>
    <cellStyle name="Normal 53 2" xfId="148"/>
    <cellStyle name="Normal 54" xfId="97"/>
    <cellStyle name="Normal 54 2" xfId="150"/>
    <cellStyle name="Normal 55" xfId="102"/>
    <cellStyle name="Normal 55 2" xfId="151"/>
    <cellStyle name="Normal 56" xfId="107"/>
    <cellStyle name="Normal 56 2" xfId="153"/>
    <cellStyle name="Normal 57" xfId="112"/>
    <cellStyle name="Normal 57 2" xfId="154"/>
    <cellStyle name="Normal 58" xfId="117"/>
    <cellStyle name="Normal 58 2" xfId="155"/>
    <cellStyle name="Normal 59" xfId="122"/>
    <cellStyle name="Normal 59 2" xfId="156"/>
    <cellStyle name="Normal 6" xfId="7"/>
    <cellStyle name="Normal 60" xfId="126"/>
    <cellStyle name="Normal 60 2" xfId="157"/>
    <cellStyle name="Normal 61" xfId="129"/>
    <cellStyle name="Normal 61 2" xfId="158"/>
    <cellStyle name="Normal 62" xfId="183"/>
    <cellStyle name="Normal 62 2" xfId="159"/>
    <cellStyle name="Normal 63" xfId="184"/>
    <cellStyle name="Normal 63 2" xfId="160"/>
    <cellStyle name="Normal 64" xfId="185"/>
    <cellStyle name="Normal 65" xfId="186"/>
    <cellStyle name="Normal 66" xfId="132"/>
    <cellStyle name="Normal 67" xfId="137"/>
    <cellStyle name="Normal 68" xfId="144"/>
    <cellStyle name="Normal 69" xfId="152"/>
    <cellStyle name="Normal 7" xfId="8"/>
    <cellStyle name="Normal 70" xfId="161"/>
    <cellStyle name="Normal 71" xfId="162"/>
    <cellStyle name="Normal 72" xfId="163"/>
    <cellStyle name="Normal 73" xfId="164"/>
    <cellStyle name="Normal 74" xfId="165"/>
    <cellStyle name="Normal 75" xfId="166"/>
    <cellStyle name="Normal 76" xfId="167"/>
    <cellStyle name="Normal 77" xfId="168"/>
    <cellStyle name="Normal 78" xfId="169"/>
    <cellStyle name="Normal 79" xfId="170"/>
    <cellStyle name="Normal 8" xfId="9"/>
    <cellStyle name="Normal 80" xfId="171"/>
    <cellStyle name="Normal 81" xfId="172"/>
    <cellStyle name="Normal 82" xfId="173"/>
    <cellStyle name="Normal 83" xfId="174"/>
    <cellStyle name="Normal 84" xfId="175"/>
    <cellStyle name="Normal 85" xfId="176"/>
    <cellStyle name="Normal 86" xfId="177"/>
    <cellStyle name="Normal 87" xfId="178"/>
    <cellStyle name="Normal 88" xfId="179"/>
    <cellStyle name="Normal 89" xfId="180"/>
    <cellStyle name="Normal 9" xfId="10"/>
    <cellStyle name="Normal 90" xfId="187"/>
    <cellStyle name="Normal 9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topLeftCell="A4" zoomScaleNormal="100" workbookViewId="0">
      <selection activeCell="B11" sqref="B11"/>
    </sheetView>
  </sheetViews>
  <sheetFormatPr defaultRowHeight="15" x14ac:dyDescent="0.25"/>
  <cols>
    <col min="1" max="1" width="10.7109375" customWidth="1"/>
    <col min="2" max="2" width="48.7109375" customWidth="1"/>
    <col min="3" max="4" width="11.7109375" hidden="1" customWidth="1"/>
    <col min="5" max="6" width="11.7109375" customWidth="1"/>
    <col min="7" max="7" width="11.7109375" style="1" customWidth="1"/>
    <col min="8" max="10" width="11.7109375" style="40" customWidth="1"/>
    <col min="11" max="13" width="11.7109375" customWidth="1"/>
  </cols>
  <sheetData>
    <row r="1" spans="1:13" s="43" customFormat="1" hidden="1" x14ac:dyDescent="0.25">
      <c r="A1" s="43" t="s">
        <v>75</v>
      </c>
    </row>
    <row r="2" spans="1:13" s="43" customFormat="1" hidden="1" x14ac:dyDescent="0.25">
      <c r="A2" s="43" t="s">
        <v>76</v>
      </c>
    </row>
    <row r="3" spans="1:13" s="18" customFormat="1" hidden="1" x14ac:dyDescent="0.25">
      <c r="H3" s="40"/>
      <c r="I3" s="40"/>
      <c r="J3" s="40"/>
    </row>
    <row r="4" spans="1:13" ht="16.5" customHeight="1" x14ac:dyDescent="0.25">
      <c r="A4" s="43" t="s">
        <v>73</v>
      </c>
      <c r="B4" s="43"/>
      <c r="C4" s="43"/>
      <c r="D4" s="43"/>
      <c r="E4" s="43"/>
      <c r="F4" s="43"/>
      <c r="K4" s="14"/>
      <c r="L4" s="14"/>
      <c r="M4" s="14"/>
    </row>
    <row r="5" spans="1:13" ht="16.5" customHeight="1" x14ac:dyDescent="0.25">
      <c r="A5" s="43" t="s">
        <v>0</v>
      </c>
      <c r="B5" s="43"/>
      <c r="C5" s="43"/>
      <c r="D5" s="43"/>
      <c r="E5" s="43"/>
      <c r="F5" s="43"/>
      <c r="K5" s="14"/>
      <c r="L5" s="14"/>
      <c r="M5" s="14"/>
    </row>
    <row r="6" spans="1:13" x14ac:dyDescent="0.25">
      <c r="A6" s="1"/>
      <c r="B6" s="1"/>
      <c r="C6" s="1"/>
      <c r="D6" s="4"/>
      <c r="E6" s="1"/>
      <c r="F6" s="1"/>
      <c r="K6" s="1"/>
      <c r="L6" s="1"/>
      <c r="M6" s="1"/>
    </row>
    <row r="7" spans="1:13" ht="30" x14ac:dyDescent="0.3">
      <c r="A7" s="2"/>
      <c r="B7" s="2"/>
      <c r="C7" s="36">
        <v>2014</v>
      </c>
      <c r="D7" s="36">
        <v>2015</v>
      </c>
      <c r="E7" s="36">
        <v>2016</v>
      </c>
      <c r="F7" s="36">
        <v>2017</v>
      </c>
      <c r="G7" s="36">
        <v>2018</v>
      </c>
      <c r="H7" s="41">
        <v>2019</v>
      </c>
      <c r="I7" s="41">
        <v>2020</v>
      </c>
      <c r="J7" s="41">
        <v>2021</v>
      </c>
      <c r="K7" s="3" t="s">
        <v>1</v>
      </c>
      <c r="L7" s="3" t="s">
        <v>2</v>
      </c>
      <c r="M7" s="3" t="s">
        <v>3</v>
      </c>
    </row>
    <row r="8" spans="1:13" ht="16.5" customHeight="1" x14ac:dyDescent="0.3">
      <c r="A8" s="47" t="s">
        <v>4</v>
      </c>
      <c r="B8" s="6" t="s">
        <v>5</v>
      </c>
      <c r="C8" s="39">
        <v>5710</v>
      </c>
      <c r="D8" s="39">
        <v>5584</v>
      </c>
      <c r="E8" s="39">
        <v>5434</v>
      </c>
      <c r="F8" s="39">
        <v>4959</v>
      </c>
      <c r="G8" s="39">
        <v>4521</v>
      </c>
      <c r="H8" s="39">
        <v>4398</v>
      </c>
      <c r="I8" s="39">
        <v>4197</v>
      </c>
      <c r="J8" s="39">
        <v>3982</v>
      </c>
      <c r="K8" s="16">
        <f>SUM(J8-I8)/I8</f>
        <v>-5.1227066952585179E-2</v>
      </c>
      <c r="L8" s="16">
        <f>SUM(J8-G8)/G8</f>
        <v>-0.11922141119221411</v>
      </c>
      <c r="M8" s="16">
        <f>SUM(J8-E8)/E8</f>
        <v>-0.26720647773279355</v>
      </c>
    </row>
    <row r="9" spans="1:13" ht="16.5" x14ac:dyDescent="0.3">
      <c r="A9" s="47"/>
      <c r="B9" s="6" t="s">
        <v>6</v>
      </c>
      <c r="C9" s="39">
        <v>3606</v>
      </c>
      <c r="D9" s="39">
        <v>3222</v>
      </c>
      <c r="E9" s="39">
        <v>2966</v>
      </c>
      <c r="F9" s="39">
        <v>2897</v>
      </c>
      <c r="G9" s="39">
        <v>2629</v>
      </c>
      <c r="H9" s="39">
        <v>2649</v>
      </c>
      <c r="I9" s="39">
        <v>2593</v>
      </c>
      <c r="J9" s="39">
        <v>2657</v>
      </c>
      <c r="K9" s="16">
        <f t="shared" ref="K9:K22" si="0">SUM(J9-I9)/I9</f>
        <v>2.4681835711531045E-2</v>
      </c>
      <c r="L9" s="16">
        <f t="shared" ref="L9:L22" si="1">SUM(J9-G9)/G9</f>
        <v>1.0650437428680106E-2</v>
      </c>
      <c r="M9" s="16">
        <f t="shared" ref="M9:M22" si="2">SUM(J9-E9)/E9</f>
        <v>-0.10418071476736346</v>
      </c>
    </row>
    <row r="10" spans="1:13" ht="16.5" x14ac:dyDescent="0.3">
      <c r="A10" s="47"/>
      <c r="B10" s="6" t="s">
        <v>7</v>
      </c>
      <c r="C10" s="39">
        <v>4883</v>
      </c>
      <c r="D10" s="39">
        <v>4705</v>
      </c>
      <c r="E10" s="39">
        <v>4692</v>
      </c>
      <c r="F10" s="39">
        <v>4439</v>
      </c>
      <c r="G10" s="39">
        <v>4431</v>
      </c>
      <c r="H10" s="39">
        <v>4196</v>
      </c>
      <c r="I10" s="39">
        <v>3735</v>
      </c>
      <c r="J10" s="39">
        <v>3672</v>
      </c>
      <c r="K10" s="16">
        <f t="shared" si="0"/>
        <v>-1.6867469879518072E-2</v>
      </c>
      <c r="L10" s="16">
        <f t="shared" si="1"/>
        <v>-0.17129316181448884</v>
      </c>
      <c r="M10" s="16">
        <f t="shared" si="2"/>
        <v>-0.21739130434782608</v>
      </c>
    </row>
    <row r="11" spans="1:13" ht="16.5" x14ac:dyDescent="0.3">
      <c r="A11" s="47"/>
      <c r="B11" s="11" t="s">
        <v>33</v>
      </c>
      <c r="C11" s="39">
        <v>18202</v>
      </c>
      <c r="D11" s="39">
        <v>17680</v>
      </c>
      <c r="E11" s="39">
        <v>18138</v>
      </c>
      <c r="F11" s="39">
        <v>16788</v>
      </c>
      <c r="G11" s="39">
        <v>16351</v>
      </c>
      <c r="H11" s="39">
        <v>15770</v>
      </c>
      <c r="I11" s="39">
        <v>13085</v>
      </c>
      <c r="J11" s="39">
        <v>13874</v>
      </c>
      <c r="K11" s="16">
        <f t="shared" si="0"/>
        <v>6.0298051203668324E-2</v>
      </c>
      <c r="L11" s="16">
        <f t="shared" si="1"/>
        <v>-0.15148920555317719</v>
      </c>
      <c r="M11" s="16">
        <f t="shared" si="2"/>
        <v>-0.23508655860624103</v>
      </c>
    </row>
    <row r="12" spans="1:13" ht="16.5" x14ac:dyDescent="0.3">
      <c r="A12" s="47"/>
      <c r="B12" s="11" t="s">
        <v>8</v>
      </c>
      <c r="C12" s="39">
        <v>4632</v>
      </c>
      <c r="D12" s="39">
        <v>4387</v>
      </c>
      <c r="E12" s="39">
        <v>4173</v>
      </c>
      <c r="F12" s="39">
        <v>3700</v>
      </c>
      <c r="G12" s="39">
        <v>2885</v>
      </c>
      <c r="H12" s="39">
        <v>2640</v>
      </c>
      <c r="I12" s="39">
        <v>2411</v>
      </c>
      <c r="J12" s="39">
        <v>2282</v>
      </c>
      <c r="K12" s="16">
        <f t="shared" si="0"/>
        <v>-5.3504769805060144E-2</v>
      </c>
      <c r="L12" s="16">
        <f t="shared" si="1"/>
        <v>-0.20901213171577124</v>
      </c>
      <c r="M12" s="16">
        <f t="shared" si="2"/>
        <v>-0.45315121016055593</v>
      </c>
    </row>
    <row r="13" spans="1:13" ht="16.5" x14ac:dyDescent="0.3">
      <c r="A13" s="47"/>
      <c r="B13" s="6" t="s">
        <v>9</v>
      </c>
      <c r="C13" s="39">
        <v>2161</v>
      </c>
      <c r="D13" s="39">
        <v>1970</v>
      </c>
      <c r="E13" s="39">
        <v>1941</v>
      </c>
      <c r="F13" s="39">
        <v>1918</v>
      </c>
      <c r="G13" s="39">
        <v>1869</v>
      </c>
      <c r="H13" s="39">
        <v>1951</v>
      </c>
      <c r="I13" s="39">
        <v>1920</v>
      </c>
      <c r="J13" s="39">
        <v>1960</v>
      </c>
      <c r="K13" s="16">
        <f t="shared" si="0"/>
        <v>2.0833333333333332E-2</v>
      </c>
      <c r="L13" s="16">
        <f t="shared" si="1"/>
        <v>4.8689138576779027E-2</v>
      </c>
      <c r="M13" s="16">
        <f t="shared" si="2"/>
        <v>9.7887686759402376E-3</v>
      </c>
    </row>
    <row r="14" spans="1:13" ht="16.5" x14ac:dyDescent="0.3">
      <c r="A14" s="47"/>
      <c r="B14" s="11" t="s">
        <v>10</v>
      </c>
      <c r="C14" s="39">
        <v>5444</v>
      </c>
      <c r="D14" s="39">
        <v>4823</v>
      </c>
      <c r="E14" s="39">
        <v>5004</v>
      </c>
      <c r="F14" s="39">
        <v>4865</v>
      </c>
      <c r="G14" s="39">
        <v>5174</v>
      </c>
      <c r="H14" s="39">
        <v>4834</v>
      </c>
      <c r="I14" s="39">
        <v>4862</v>
      </c>
      <c r="J14" s="39">
        <v>4492</v>
      </c>
      <c r="K14" s="16">
        <f t="shared" si="0"/>
        <v>-7.6100370218017271E-2</v>
      </c>
      <c r="L14" s="16">
        <f t="shared" si="1"/>
        <v>-0.13181291070738307</v>
      </c>
      <c r="M14" s="16">
        <f t="shared" si="2"/>
        <v>-0.10231814548361311</v>
      </c>
    </row>
    <row r="15" spans="1:13" ht="16.5" x14ac:dyDescent="0.3">
      <c r="A15" s="47"/>
      <c r="B15" s="6" t="s">
        <v>11</v>
      </c>
      <c r="C15" s="39">
        <v>1720</v>
      </c>
      <c r="D15" s="39">
        <v>1679</v>
      </c>
      <c r="E15" s="39">
        <v>1722</v>
      </c>
      <c r="F15" s="39">
        <v>1841</v>
      </c>
      <c r="G15" s="39">
        <v>1855</v>
      </c>
      <c r="H15" s="39">
        <v>1746</v>
      </c>
      <c r="I15" s="39">
        <v>1599</v>
      </c>
      <c r="J15" s="39">
        <v>1644</v>
      </c>
      <c r="K15" s="16">
        <f t="shared" si="0"/>
        <v>2.8142589118198873E-2</v>
      </c>
      <c r="L15" s="16">
        <f t="shared" si="1"/>
        <v>-0.11374663072776281</v>
      </c>
      <c r="M15" s="16">
        <f t="shared" si="2"/>
        <v>-4.5296167247386762E-2</v>
      </c>
    </row>
    <row r="16" spans="1:13" ht="16.5" x14ac:dyDescent="0.3">
      <c r="A16" s="47"/>
      <c r="B16" s="6" t="s">
        <v>12</v>
      </c>
      <c r="C16" s="39">
        <v>14393</v>
      </c>
      <c r="D16" s="39">
        <v>13611</v>
      </c>
      <c r="E16" s="39">
        <v>13255</v>
      </c>
      <c r="F16" s="39">
        <v>12688</v>
      </c>
      <c r="G16" s="39">
        <v>12217</v>
      </c>
      <c r="H16" s="39">
        <v>11758</v>
      </c>
      <c r="I16" s="39">
        <v>11236</v>
      </c>
      <c r="J16" s="39">
        <v>10553</v>
      </c>
      <c r="K16" s="16">
        <f t="shared" si="0"/>
        <v>-6.0786756852972586E-2</v>
      </c>
      <c r="L16" s="16">
        <f t="shared" si="1"/>
        <v>-0.13620365065073259</v>
      </c>
      <c r="M16" s="16">
        <f t="shared" si="2"/>
        <v>-0.2038476046774802</v>
      </c>
    </row>
    <row r="17" spans="1:13" ht="16.5" x14ac:dyDescent="0.3">
      <c r="A17" s="47"/>
      <c r="B17" s="6" t="s">
        <v>13</v>
      </c>
      <c r="C17" s="39">
        <v>7153</v>
      </c>
      <c r="D17" s="39">
        <v>6865</v>
      </c>
      <c r="E17" s="39">
        <v>6755</v>
      </c>
      <c r="F17" s="39">
        <v>6563</v>
      </c>
      <c r="G17" s="39">
        <v>6269</v>
      </c>
      <c r="H17" s="39">
        <v>6363</v>
      </c>
      <c r="I17" s="39">
        <v>6014</v>
      </c>
      <c r="J17" s="39">
        <v>5702</v>
      </c>
      <c r="K17" s="16">
        <f t="shared" si="0"/>
        <v>-5.1878949118722976E-2</v>
      </c>
      <c r="L17" s="16">
        <f t="shared" si="1"/>
        <v>-9.0445047056946878E-2</v>
      </c>
      <c r="M17" s="16">
        <f t="shared" si="2"/>
        <v>-0.15588452997779423</v>
      </c>
    </row>
    <row r="18" spans="1:13" ht="16.5" x14ac:dyDescent="0.3">
      <c r="A18" s="47"/>
      <c r="B18" s="6" t="s">
        <v>32</v>
      </c>
      <c r="C18" s="39">
        <v>21218</v>
      </c>
      <c r="D18" s="39">
        <v>18902</v>
      </c>
      <c r="E18" s="39">
        <v>19052</v>
      </c>
      <c r="F18" s="39">
        <v>18835</v>
      </c>
      <c r="G18" s="39">
        <v>18157</v>
      </c>
      <c r="H18" s="39">
        <v>17294</v>
      </c>
      <c r="I18" s="39">
        <v>15206</v>
      </c>
      <c r="J18" s="39">
        <v>14910</v>
      </c>
      <c r="K18" s="16">
        <f t="shared" si="0"/>
        <v>-1.9466000263054058E-2</v>
      </c>
      <c r="L18" s="16">
        <f t="shared" si="1"/>
        <v>-0.17882910172385305</v>
      </c>
      <c r="M18" s="16">
        <f t="shared" si="2"/>
        <v>-0.21740499685072434</v>
      </c>
    </row>
    <row r="19" spans="1:13" ht="16.5" x14ac:dyDescent="0.3">
      <c r="A19" s="47"/>
      <c r="B19" s="11" t="s">
        <v>14</v>
      </c>
      <c r="C19" s="39">
        <v>4981</v>
      </c>
      <c r="D19" s="39">
        <v>4926</v>
      </c>
      <c r="E19" s="39">
        <v>5138</v>
      </c>
      <c r="F19" s="39">
        <v>4786</v>
      </c>
      <c r="G19" s="39">
        <v>4728</v>
      </c>
      <c r="H19" s="39">
        <v>4284</v>
      </c>
      <c r="I19" s="39">
        <v>3927</v>
      </c>
      <c r="J19" s="39">
        <v>3783</v>
      </c>
      <c r="K19" s="16">
        <f t="shared" si="0"/>
        <v>-3.6669213139801378E-2</v>
      </c>
      <c r="L19" s="16">
        <f t="shared" si="1"/>
        <v>-0.19987309644670051</v>
      </c>
      <c r="M19" s="16">
        <f t="shared" si="2"/>
        <v>-0.26372129233164654</v>
      </c>
    </row>
    <row r="20" spans="1:13" ht="16.5" x14ac:dyDescent="0.3">
      <c r="A20" s="47"/>
      <c r="B20" s="6" t="s">
        <v>31</v>
      </c>
      <c r="C20" s="39">
        <v>1259</v>
      </c>
      <c r="D20" s="39">
        <v>1274</v>
      </c>
      <c r="E20" s="39">
        <v>1227</v>
      </c>
      <c r="F20" s="39">
        <v>1256</v>
      </c>
      <c r="G20" s="39">
        <v>1471</v>
      </c>
      <c r="H20" s="39">
        <v>1724</v>
      </c>
      <c r="I20" s="39">
        <v>1927</v>
      </c>
      <c r="J20" s="39">
        <v>2023</v>
      </c>
      <c r="K20" s="16">
        <f t="shared" si="0"/>
        <v>4.9818370524130774E-2</v>
      </c>
      <c r="L20" s="16">
        <f t="shared" si="1"/>
        <v>0.37525492861998638</v>
      </c>
      <c r="M20" s="16">
        <f t="shared" si="2"/>
        <v>0.64873675631621841</v>
      </c>
    </row>
    <row r="21" spans="1:13" ht="16.5" x14ac:dyDescent="0.3">
      <c r="A21" s="47"/>
      <c r="B21" s="6" t="s">
        <v>62</v>
      </c>
      <c r="C21" s="39">
        <v>4201</v>
      </c>
      <c r="D21" s="39">
        <v>3856</v>
      </c>
      <c r="E21" s="39">
        <v>3505</v>
      </c>
      <c r="F21" s="39">
        <v>3226</v>
      </c>
      <c r="G21" s="39">
        <v>3076</v>
      </c>
      <c r="H21" s="39">
        <v>2965</v>
      </c>
      <c r="I21" s="39">
        <v>2753</v>
      </c>
      <c r="J21" s="39">
        <v>2685</v>
      </c>
      <c r="K21" s="16">
        <f t="shared" si="0"/>
        <v>-2.4700326916091538E-2</v>
      </c>
      <c r="L21" s="16">
        <f t="shared" si="1"/>
        <v>-0.12711313394018206</v>
      </c>
      <c r="M21" s="16">
        <f t="shared" si="2"/>
        <v>-0.23395149786019973</v>
      </c>
    </row>
    <row r="22" spans="1:13" x14ac:dyDescent="0.25">
      <c r="A22" s="47"/>
      <c r="B22" s="6" t="s">
        <v>15</v>
      </c>
      <c r="C22" s="37">
        <f t="shared" ref="C22:E22" si="3">SUM(C8:C21)</f>
        <v>99563</v>
      </c>
      <c r="D22" s="37">
        <f t="shared" si="3"/>
        <v>93484</v>
      </c>
      <c r="E22" s="37">
        <f t="shared" si="3"/>
        <v>93002</v>
      </c>
      <c r="F22" s="37">
        <f>SUM(F8:F21)</f>
        <v>88761</v>
      </c>
      <c r="G22" s="37">
        <f>SUM(G8:G21)</f>
        <v>85633</v>
      </c>
      <c r="H22" s="37">
        <f>SUM(H8:H21)</f>
        <v>82572</v>
      </c>
      <c r="I22" s="37">
        <f>SUM(I8:I21)</f>
        <v>75465</v>
      </c>
      <c r="J22" s="37">
        <f>SUM(J8:J21)</f>
        <v>74219</v>
      </c>
      <c r="K22" s="42">
        <f t="shared" si="0"/>
        <v>-1.6510965348174651E-2</v>
      </c>
      <c r="L22" s="42">
        <f t="shared" si="1"/>
        <v>-0.13328973643338432</v>
      </c>
      <c r="M22" s="42">
        <f t="shared" si="2"/>
        <v>-0.20196339863658846</v>
      </c>
    </row>
    <row r="23" spans="1:13" ht="16.5" x14ac:dyDescent="0.3">
      <c r="A23" s="2"/>
      <c r="B23" s="7"/>
      <c r="C23" s="38"/>
      <c r="D23" s="38"/>
      <c r="E23" s="38"/>
      <c r="F23" s="38"/>
      <c r="G23" s="38"/>
      <c r="H23" s="38"/>
      <c r="I23" s="38"/>
      <c r="J23" s="38"/>
      <c r="K23" s="16"/>
      <c r="L23" s="16"/>
      <c r="M23" s="16"/>
    </row>
    <row r="24" spans="1:13" ht="16.5" customHeight="1" x14ac:dyDescent="0.3">
      <c r="A24" s="47" t="s">
        <v>16</v>
      </c>
      <c r="B24" s="6" t="s">
        <v>17</v>
      </c>
      <c r="C24" s="39">
        <v>1280</v>
      </c>
      <c r="D24" s="39">
        <v>1390</v>
      </c>
      <c r="E24" s="39">
        <v>1470</v>
      </c>
      <c r="F24" s="39">
        <v>1442</v>
      </c>
      <c r="G24" s="39">
        <v>1716</v>
      </c>
      <c r="H24" s="39">
        <v>1630</v>
      </c>
      <c r="I24" s="39">
        <v>1400</v>
      </c>
      <c r="J24" s="39">
        <v>1210</v>
      </c>
      <c r="K24" s="16">
        <f t="shared" ref="K24:K37" si="4">SUM(J24-I24)/I24</f>
        <v>-0.1357142857142857</v>
      </c>
      <c r="L24" s="16">
        <f t="shared" ref="L24:L37" si="5">SUM(J24-G24)/G24</f>
        <v>-0.29487179487179488</v>
      </c>
      <c r="M24" s="16">
        <f t="shared" ref="M24:M37" si="6">SUM(J24-E24)/E24</f>
        <v>-0.17687074829931973</v>
      </c>
    </row>
    <row r="25" spans="1:13" ht="16.5" x14ac:dyDescent="0.3">
      <c r="A25" s="47"/>
      <c r="B25" s="6" t="s">
        <v>18</v>
      </c>
      <c r="C25" s="39">
        <v>3117</v>
      </c>
      <c r="D25" s="39">
        <v>2945</v>
      </c>
      <c r="E25" s="39">
        <v>2738</v>
      </c>
      <c r="F25" s="39">
        <v>2619</v>
      </c>
      <c r="G25" s="39">
        <v>2478</v>
      </c>
      <c r="H25" s="39">
        <v>2436</v>
      </c>
      <c r="I25" s="39">
        <v>2012</v>
      </c>
      <c r="J25" s="39">
        <v>1794</v>
      </c>
      <c r="K25" s="16">
        <f t="shared" si="4"/>
        <v>-0.10834990059642147</v>
      </c>
      <c r="L25" s="16">
        <f t="shared" si="5"/>
        <v>-0.27602905569007263</v>
      </c>
      <c r="M25" s="16">
        <f t="shared" si="6"/>
        <v>-0.34477720964207453</v>
      </c>
    </row>
    <row r="26" spans="1:13" ht="16.5" x14ac:dyDescent="0.3">
      <c r="A26" s="47"/>
      <c r="B26" s="6" t="s">
        <v>19</v>
      </c>
      <c r="C26" s="39">
        <v>5613</v>
      </c>
      <c r="D26" s="39">
        <v>5783</v>
      </c>
      <c r="E26" s="39">
        <v>6205</v>
      </c>
      <c r="F26" s="39">
        <v>6170</v>
      </c>
      <c r="G26" s="39">
        <v>5989</v>
      </c>
      <c r="H26" s="39">
        <v>5586</v>
      </c>
      <c r="I26" s="39">
        <v>5036</v>
      </c>
      <c r="J26" s="39">
        <v>4346</v>
      </c>
      <c r="K26" s="16">
        <f t="shared" si="4"/>
        <v>-0.13701350277998411</v>
      </c>
      <c r="L26" s="16">
        <f t="shared" si="5"/>
        <v>-0.27433628318584069</v>
      </c>
      <c r="M26" s="16">
        <f t="shared" si="6"/>
        <v>-0.29959709911361804</v>
      </c>
    </row>
    <row r="27" spans="1:13" ht="16.5" x14ac:dyDescent="0.3">
      <c r="A27" s="47"/>
      <c r="B27" s="6" t="s">
        <v>20</v>
      </c>
      <c r="C27" s="39">
        <v>21813</v>
      </c>
      <c r="D27" s="39">
        <v>22268</v>
      </c>
      <c r="E27" s="39">
        <v>23537</v>
      </c>
      <c r="F27" s="39">
        <v>23696</v>
      </c>
      <c r="G27" s="39">
        <v>23697</v>
      </c>
      <c r="H27" s="39">
        <v>23450</v>
      </c>
      <c r="I27" s="39">
        <v>23502</v>
      </c>
      <c r="J27" s="39">
        <v>22926</v>
      </c>
      <c r="K27" s="16">
        <f t="shared" si="4"/>
        <v>-2.4508552463620117E-2</v>
      </c>
      <c r="L27" s="16">
        <f t="shared" si="5"/>
        <v>-3.2535764020762123E-2</v>
      </c>
      <c r="M27" s="16">
        <f t="shared" si="6"/>
        <v>-2.5959128181161577E-2</v>
      </c>
    </row>
    <row r="28" spans="1:13" ht="16.5" x14ac:dyDescent="0.3">
      <c r="A28" s="47"/>
      <c r="B28" s="6" t="s">
        <v>21</v>
      </c>
      <c r="C28" s="39">
        <v>8640</v>
      </c>
      <c r="D28" s="39">
        <v>8884</v>
      </c>
      <c r="E28" s="39">
        <v>8833</v>
      </c>
      <c r="F28" s="39">
        <v>8883</v>
      </c>
      <c r="G28" s="39">
        <v>8601</v>
      </c>
      <c r="H28" s="39">
        <v>8088</v>
      </c>
      <c r="I28" s="39">
        <v>7642</v>
      </c>
      <c r="J28" s="39">
        <v>7241</v>
      </c>
      <c r="K28" s="16">
        <f t="shared" si="4"/>
        <v>-5.2473174561633078E-2</v>
      </c>
      <c r="L28" s="16">
        <f t="shared" si="5"/>
        <v>-0.15812114870363911</v>
      </c>
      <c r="M28" s="16">
        <f t="shared" si="6"/>
        <v>-0.18023321634778672</v>
      </c>
    </row>
    <row r="29" spans="1:13" ht="16.5" x14ac:dyDescent="0.3">
      <c r="A29" s="47"/>
      <c r="B29" s="6" t="s">
        <v>22</v>
      </c>
      <c r="C29" s="39">
        <v>5863</v>
      </c>
      <c r="D29" s="39">
        <v>5530</v>
      </c>
      <c r="E29" s="39">
        <v>5377</v>
      </c>
      <c r="F29" s="39">
        <v>5551</v>
      </c>
      <c r="G29" s="39">
        <v>5684</v>
      </c>
      <c r="H29" s="39">
        <v>5413</v>
      </c>
      <c r="I29" s="39">
        <v>4902</v>
      </c>
      <c r="J29" s="39">
        <v>4386</v>
      </c>
      <c r="K29" s="16">
        <f t="shared" si="4"/>
        <v>-0.10526315789473684</v>
      </c>
      <c r="L29" s="16">
        <f t="shared" si="5"/>
        <v>-0.22836030964109783</v>
      </c>
      <c r="M29" s="16">
        <f t="shared" si="6"/>
        <v>-0.1843035149711735</v>
      </c>
    </row>
    <row r="30" spans="1:13" ht="16.5" x14ac:dyDescent="0.3">
      <c r="A30" s="47"/>
      <c r="B30" s="6" t="s">
        <v>23</v>
      </c>
      <c r="C30" s="39">
        <v>6718</v>
      </c>
      <c r="D30" s="39">
        <v>6592</v>
      </c>
      <c r="E30" s="39">
        <v>6530</v>
      </c>
      <c r="F30" s="39">
        <v>6337</v>
      </c>
      <c r="G30" s="39">
        <v>6855</v>
      </c>
      <c r="H30" s="39">
        <v>7102</v>
      </c>
      <c r="I30" s="39">
        <v>7262</v>
      </c>
      <c r="J30" s="39">
        <v>7868</v>
      </c>
      <c r="K30" s="16">
        <f t="shared" si="4"/>
        <v>8.3448085926741938E-2</v>
      </c>
      <c r="L30" s="16">
        <f t="shared" si="5"/>
        <v>0.14777534646243617</v>
      </c>
      <c r="M30" s="16">
        <f t="shared" si="6"/>
        <v>0.20490045941807045</v>
      </c>
    </row>
    <row r="31" spans="1:13" ht="16.5" x14ac:dyDescent="0.3">
      <c r="A31" s="47"/>
      <c r="B31" s="6" t="s">
        <v>24</v>
      </c>
      <c r="C31" s="39">
        <v>12039</v>
      </c>
      <c r="D31" s="39">
        <v>11786</v>
      </c>
      <c r="E31" s="39">
        <v>11791</v>
      </c>
      <c r="F31" s="39">
        <v>11437</v>
      </c>
      <c r="G31" s="39">
        <v>11038</v>
      </c>
      <c r="H31" s="39">
        <v>10603</v>
      </c>
      <c r="I31" s="39">
        <v>9984</v>
      </c>
      <c r="J31" s="39">
        <v>9838</v>
      </c>
      <c r="K31" s="16">
        <f t="shared" si="4"/>
        <v>-1.4623397435897436E-2</v>
      </c>
      <c r="L31" s="16">
        <f t="shared" si="5"/>
        <v>-0.10871534698314912</v>
      </c>
      <c r="M31" s="16">
        <f t="shared" si="6"/>
        <v>-0.16563480620812485</v>
      </c>
    </row>
    <row r="32" spans="1:13" ht="16.5" x14ac:dyDescent="0.3">
      <c r="A32" s="47"/>
      <c r="B32" s="6" t="s">
        <v>25</v>
      </c>
      <c r="C32" s="39">
        <v>6241</v>
      </c>
      <c r="D32" s="39">
        <v>6196</v>
      </c>
      <c r="E32" s="39">
        <v>6364</v>
      </c>
      <c r="F32" s="39">
        <v>6260</v>
      </c>
      <c r="G32" s="39">
        <v>5842</v>
      </c>
      <c r="H32" s="39">
        <v>5222</v>
      </c>
      <c r="I32" s="39">
        <v>4655</v>
      </c>
      <c r="J32" s="39">
        <v>4225</v>
      </c>
      <c r="K32" s="16">
        <f t="shared" si="4"/>
        <v>-9.2373791621911922E-2</v>
      </c>
      <c r="L32" s="16">
        <f t="shared" si="5"/>
        <v>-0.2767887709688463</v>
      </c>
      <c r="M32" s="16">
        <f t="shared" si="6"/>
        <v>-0.33610936517913265</v>
      </c>
    </row>
    <row r="33" spans="1:13" ht="16.5" x14ac:dyDescent="0.3">
      <c r="A33" s="47"/>
      <c r="B33" s="6" t="s">
        <v>26</v>
      </c>
      <c r="C33" s="39">
        <v>13379</v>
      </c>
      <c r="D33" s="39">
        <v>14395</v>
      </c>
      <c r="E33" s="39">
        <v>13988</v>
      </c>
      <c r="F33" s="39">
        <v>12333</v>
      </c>
      <c r="G33" s="39">
        <v>11487</v>
      </c>
      <c r="H33" s="39">
        <v>11229</v>
      </c>
      <c r="I33" s="39">
        <v>9959</v>
      </c>
      <c r="J33" s="39">
        <v>10530</v>
      </c>
      <c r="K33" s="16">
        <f t="shared" si="4"/>
        <v>5.7335073802590619E-2</v>
      </c>
      <c r="L33" s="16">
        <f t="shared" si="5"/>
        <v>-8.331156960041787E-2</v>
      </c>
      <c r="M33" s="16">
        <f t="shared" si="6"/>
        <v>-0.24721189591078066</v>
      </c>
    </row>
    <row r="34" spans="1:13" ht="16.5" x14ac:dyDescent="0.3">
      <c r="A34" s="47"/>
      <c r="B34" s="6" t="s">
        <v>27</v>
      </c>
      <c r="C34" s="39">
        <v>35425</v>
      </c>
      <c r="D34" s="39">
        <v>35424</v>
      </c>
      <c r="E34" s="39">
        <v>33239</v>
      </c>
      <c r="F34" s="39">
        <v>30844</v>
      </c>
      <c r="G34" s="39">
        <v>29843</v>
      </c>
      <c r="H34" s="39">
        <v>30014</v>
      </c>
      <c r="I34" s="39">
        <v>31089</v>
      </c>
      <c r="J34" s="39">
        <v>31401</v>
      </c>
      <c r="K34" s="16">
        <f t="shared" si="4"/>
        <v>1.0035703946733572E-2</v>
      </c>
      <c r="L34" s="16">
        <f t="shared" si="5"/>
        <v>5.2206547599101968E-2</v>
      </c>
      <c r="M34" s="16">
        <f t="shared" si="6"/>
        <v>-5.5296489064051269E-2</v>
      </c>
    </row>
    <row r="35" spans="1:13" ht="16.5" x14ac:dyDescent="0.3">
      <c r="A35" s="47"/>
      <c r="B35" s="6" t="s">
        <v>28</v>
      </c>
      <c r="C35" s="39">
        <v>16146</v>
      </c>
      <c r="D35" s="39">
        <v>16685</v>
      </c>
      <c r="E35" s="39">
        <v>16936</v>
      </c>
      <c r="F35" s="39">
        <v>16372</v>
      </c>
      <c r="G35" s="39">
        <v>16375</v>
      </c>
      <c r="H35" s="39">
        <v>16388</v>
      </c>
      <c r="I35" s="39">
        <v>16147</v>
      </c>
      <c r="J35" s="39">
        <v>16003</v>
      </c>
      <c r="K35" s="16">
        <f t="shared" si="4"/>
        <v>-8.9180652752833336E-3</v>
      </c>
      <c r="L35" s="16">
        <f t="shared" si="5"/>
        <v>-2.2717557251908396E-2</v>
      </c>
      <c r="M35" s="16">
        <f t="shared" si="6"/>
        <v>-5.5089749645725085E-2</v>
      </c>
    </row>
    <row r="36" spans="1:13" ht="16.5" x14ac:dyDescent="0.3">
      <c r="A36" s="47"/>
      <c r="B36" s="6" t="s">
        <v>29</v>
      </c>
      <c r="C36" s="39">
        <v>17072</v>
      </c>
      <c r="D36" s="39">
        <v>16738</v>
      </c>
      <c r="E36" s="39">
        <v>16989</v>
      </c>
      <c r="F36" s="39">
        <v>16715</v>
      </c>
      <c r="G36" s="39">
        <v>16441</v>
      </c>
      <c r="H36" s="39">
        <v>15988</v>
      </c>
      <c r="I36" s="39">
        <v>13874</v>
      </c>
      <c r="J36" s="39">
        <v>15189</v>
      </c>
      <c r="K36" s="16">
        <f t="shared" si="4"/>
        <v>9.4781605881504971E-2</v>
      </c>
      <c r="L36" s="16">
        <f t="shared" si="5"/>
        <v>-7.6151085700383189E-2</v>
      </c>
      <c r="M36" s="16">
        <f t="shared" si="6"/>
        <v>-0.10595090941197245</v>
      </c>
    </row>
    <row r="37" spans="1:13" x14ac:dyDescent="0.25">
      <c r="A37" s="47"/>
      <c r="B37" s="6" t="s">
        <v>15</v>
      </c>
      <c r="C37" s="37">
        <f t="shared" ref="C37:G37" si="7">SUM(C24:C36)</f>
        <v>153346</v>
      </c>
      <c r="D37" s="37">
        <f t="shared" si="7"/>
        <v>154616</v>
      </c>
      <c r="E37" s="37">
        <f t="shared" si="7"/>
        <v>153997</v>
      </c>
      <c r="F37" s="37">
        <f t="shared" si="7"/>
        <v>148659</v>
      </c>
      <c r="G37" s="37">
        <f t="shared" si="7"/>
        <v>146046</v>
      </c>
      <c r="H37" s="37">
        <f t="shared" ref="H37:I37" si="8">SUM(H24:H36)</f>
        <v>143149</v>
      </c>
      <c r="I37" s="37">
        <f t="shared" si="8"/>
        <v>137464</v>
      </c>
      <c r="J37" s="37">
        <f t="shared" ref="J37" si="9">SUM(J24:J36)</f>
        <v>136957</v>
      </c>
      <c r="K37" s="42">
        <f t="shared" si="4"/>
        <v>-3.6882383751382182E-3</v>
      </c>
      <c r="L37" s="42">
        <f t="shared" si="5"/>
        <v>-6.2233816742670117E-2</v>
      </c>
      <c r="M37" s="42">
        <f t="shared" si="6"/>
        <v>-0.1106515061981727</v>
      </c>
    </row>
    <row r="38" spans="1:13" ht="16.5" x14ac:dyDescent="0.3">
      <c r="A38" s="5"/>
      <c r="B38" s="8"/>
      <c r="C38" s="35"/>
      <c r="D38" s="35"/>
      <c r="E38" s="35"/>
      <c r="F38" s="35"/>
      <c r="G38" s="35"/>
      <c r="H38" s="35"/>
      <c r="I38" s="35"/>
      <c r="J38" s="35"/>
      <c r="K38" s="16"/>
      <c r="L38" s="16"/>
      <c r="M38" s="16"/>
    </row>
    <row r="39" spans="1:13" s="22" customFormat="1" ht="16.5" x14ac:dyDescent="0.3">
      <c r="B39" s="28" t="s">
        <v>30</v>
      </c>
      <c r="C39" s="37">
        <f t="shared" ref="C39:E39" si="10">C37+C22</f>
        <v>252909</v>
      </c>
      <c r="D39" s="37">
        <f t="shared" si="10"/>
        <v>248100</v>
      </c>
      <c r="E39" s="37">
        <f t="shared" si="10"/>
        <v>246999</v>
      </c>
      <c r="F39" s="37">
        <f>F37+F22</f>
        <v>237420</v>
      </c>
      <c r="G39" s="37">
        <f>G37+G22</f>
        <v>231679</v>
      </c>
      <c r="H39" s="37">
        <f>H37+H22</f>
        <v>225721</v>
      </c>
      <c r="I39" s="37">
        <f>I37+I22</f>
        <v>212929</v>
      </c>
      <c r="J39" s="37">
        <f>J37+J22</f>
        <v>211176</v>
      </c>
      <c r="K39" s="42">
        <f>SUM(J39-I39)/I39</f>
        <v>-8.2327912120941718E-3</v>
      </c>
      <c r="L39" s="42">
        <f>SUM(J39-G39)/G39</f>
        <v>-8.849744689851044E-2</v>
      </c>
      <c r="M39" s="42">
        <f>SUM(J39-E39)/E39</f>
        <v>-0.14503297584200744</v>
      </c>
    </row>
    <row r="40" spans="1:13" ht="16.5" x14ac:dyDescent="0.3">
      <c r="A40" s="1"/>
      <c r="B40" s="8"/>
      <c r="C40" s="8"/>
      <c r="D40" s="8"/>
      <c r="E40" s="8"/>
      <c r="F40" s="8"/>
      <c r="G40" s="8"/>
      <c r="H40" s="35"/>
      <c r="I40" s="35"/>
      <c r="J40" s="35"/>
      <c r="K40" s="8"/>
      <c r="L40" s="8"/>
      <c r="M40" s="1"/>
    </row>
  </sheetData>
  <sortState ref="B5:K22">
    <sortCondition ref="B5:B22"/>
  </sortState>
  <mergeCells count="2">
    <mergeCell ref="A8:A22"/>
    <mergeCell ref="A24:A37"/>
  </mergeCells>
  <pageMargins left="0.7" right="0.7" top="0.75" bottom="0.75" header="0.3" footer="0.3"/>
  <pageSetup scale="67" orientation="landscape" r:id="rId1"/>
  <headerFooter>
    <oddHeader xml:space="preserve">&amp;L&amp;"Arial,Regular"&amp;10Coordinating Board for Higher Education
December 8, 2021&amp;14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J36" sqref="J36"/>
    </sheetView>
  </sheetViews>
  <sheetFormatPr defaultRowHeight="15" x14ac:dyDescent="0.25"/>
  <cols>
    <col min="1" max="1" width="10.7109375" customWidth="1"/>
    <col min="2" max="2" width="48.7109375" customWidth="1"/>
    <col min="3" max="4" width="11.7109375" hidden="1" customWidth="1"/>
    <col min="5" max="7" width="11.7109375" customWidth="1"/>
    <col min="8" max="10" width="11.7109375" style="40" customWidth="1"/>
    <col min="11" max="13" width="11.7109375" customWidth="1"/>
  </cols>
  <sheetData>
    <row r="1" spans="1:13" s="18" customFormat="1" ht="16.5" customHeight="1" x14ac:dyDescent="0.25">
      <c r="A1" s="43" t="s">
        <v>74</v>
      </c>
      <c r="B1" s="43"/>
      <c r="C1" s="43"/>
      <c r="D1" s="43"/>
      <c r="E1" s="43"/>
      <c r="F1" s="43"/>
      <c r="H1" s="40"/>
      <c r="I1" s="40"/>
      <c r="J1" s="40"/>
    </row>
    <row r="2" spans="1:13" s="18" customFormat="1" ht="16.5" customHeight="1" x14ac:dyDescent="0.25">
      <c r="A2" s="43" t="s">
        <v>0</v>
      </c>
      <c r="B2" s="43"/>
      <c r="C2" s="43"/>
      <c r="D2" s="43"/>
      <c r="E2" s="43"/>
      <c r="F2" s="43"/>
      <c r="H2" s="40"/>
      <c r="I2" s="40"/>
      <c r="J2" s="40"/>
    </row>
    <row r="4" spans="1:13" ht="30" x14ac:dyDescent="0.3">
      <c r="A4" s="10"/>
      <c r="B4" s="10"/>
      <c r="C4" s="20">
        <v>2014</v>
      </c>
      <c r="D4" s="20">
        <v>2015</v>
      </c>
      <c r="E4" s="36">
        <v>2016</v>
      </c>
      <c r="F4" s="36">
        <v>2017</v>
      </c>
      <c r="G4" s="36">
        <v>2018</v>
      </c>
      <c r="H4" s="41">
        <v>2019</v>
      </c>
      <c r="I4" s="41">
        <v>2020</v>
      </c>
      <c r="J4" s="41">
        <v>2021</v>
      </c>
      <c r="K4" s="15" t="s">
        <v>1</v>
      </c>
      <c r="L4" s="15" t="s">
        <v>2</v>
      </c>
      <c r="M4" s="15" t="s">
        <v>3</v>
      </c>
    </row>
    <row r="5" spans="1:13" ht="16.5" x14ac:dyDescent="0.3">
      <c r="A5" s="47" t="s">
        <v>4</v>
      </c>
      <c r="B5" s="11" t="s">
        <v>5</v>
      </c>
      <c r="C5" s="39">
        <v>3642</v>
      </c>
      <c r="D5" s="39">
        <v>3473</v>
      </c>
      <c r="E5" s="39">
        <v>3175</v>
      </c>
      <c r="F5" s="39">
        <v>3024</v>
      </c>
      <c r="G5" s="39">
        <v>2838</v>
      </c>
      <c r="H5" s="39">
        <v>2743</v>
      </c>
      <c r="I5" s="39">
        <v>2678</v>
      </c>
      <c r="J5" s="39">
        <v>2529</v>
      </c>
      <c r="K5" s="16">
        <f>SUM(J5-I5)/I5</f>
        <v>-5.5638536221060492E-2</v>
      </c>
      <c r="L5" s="16">
        <f>SUM(J5-G5)/G5</f>
        <v>-0.10887949260042283</v>
      </c>
      <c r="M5" s="16">
        <f>SUM(J5-E5)/E5</f>
        <v>-0.20346456692913387</v>
      </c>
    </row>
    <row r="6" spans="1:13" ht="16.5" x14ac:dyDescent="0.3">
      <c r="A6" s="47"/>
      <c r="B6" s="11" t="s">
        <v>6</v>
      </c>
      <c r="C6" s="39">
        <v>2342</v>
      </c>
      <c r="D6" s="39">
        <v>2065</v>
      </c>
      <c r="E6" s="39">
        <v>1896</v>
      </c>
      <c r="F6" s="39">
        <v>1854</v>
      </c>
      <c r="G6" s="39">
        <v>1738</v>
      </c>
      <c r="H6" s="39">
        <v>1677</v>
      </c>
      <c r="I6" s="39">
        <v>1642</v>
      </c>
      <c r="J6" s="39">
        <v>1725</v>
      </c>
      <c r="K6" s="16">
        <f t="shared" ref="K6:K19" si="0">SUM(J6-I6)/I6</f>
        <v>5.0548112058465287E-2</v>
      </c>
      <c r="L6" s="16">
        <f t="shared" ref="L6:L19" si="1">SUM(J6-G6)/G6</f>
        <v>-7.4798619102416572E-3</v>
      </c>
      <c r="M6" s="16">
        <f t="shared" ref="M6:M19" si="2">SUM(J6-E6)/E6</f>
        <v>-9.0189873417721514E-2</v>
      </c>
    </row>
    <row r="7" spans="1:13" ht="16.5" x14ac:dyDescent="0.3">
      <c r="A7" s="47"/>
      <c r="B7" s="11" t="s">
        <v>7</v>
      </c>
      <c r="C7" s="39">
        <v>3319</v>
      </c>
      <c r="D7" s="39">
        <v>3060</v>
      </c>
      <c r="E7" s="39">
        <v>3042</v>
      </c>
      <c r="F7" s="39">
        <v>2934</v>
      </c>
      <c r="G7" s="39">
        <v>2879</v>
      </c>
      <c r="H7" s="39">
        <v>2734</v>
      </c>
      <c r="I7" s="39">
        <v>2430</v>
      </c>
      <c r="J7" s="39">
        <v>2407</v>
      </c>
      <c r="K7" s="16">
        <f t="shared" si="0"/>
        <v>-9.4650205761316868E-3</v>
      </c>
      <c r="L7" s="16">
        <f t="shared" si="1"/>
        <v>-0.16394581451893017</v>
      </c>
      <c r="M7" s="16">
        <f t="shared" si="2"/>
        <v>-0.20874424720578566</v>
      </c>
    </row>
    <row r="8" spans="1:13" ht="16.5" x14ac:dyDescent="0.3">
      <c r="A8" s="47"/>
      <c r="B8" s="11" t="s">
        <v>33</v>
      </c>
      <c r="C8" s="39">
        <v>11050</v>
      </c>
      <c r="D8" s="39">
        <v>10483</v>
      </c>
      <c r="E8" s="39">
        <v>10669</v>
      </c>
      <c r="F8" s="39">
        <v>10274</v>
      </c>
      <c r="G8" s="39">
        <v>10045</v>
      </c>
      <c r="H8" s="39">
        <v>9786</v>
      </c>
      <c r="I8" s="39">
        <v>8530</v>
      </c>
      <c r="J8" s="39">
        <v>8718</v>
      </c>
      <c r="K8" s="16">
        <f t="shared" si="0"/>
        <v>2.2039859320046894E-2</v>
      </c>
      <c r="L8" s="16">
        <f t="shared" si="1"/>
        <v>-0.13210552513688403</v>
      </c>
      <c r="M8" s="16">
        <f t="shared" si="2"/>
        <v>-0.18286624800824819</v>
      </c>
    </row>
    <row r="9" spans="1:13" ht="16.5" x14ac:dyDescent="0.3">
      <c r="A9" s="47"/>
      <c r="B9" s="11" t="s">
        <v>8</v>
      </c>
      <c r="C9" s="39">
        <v>3670</v>
      </c>
      <c r="D9" s="39">
        <v>3419</v>
      </c>
      <c r="E9" s="39">
        <v>3386</v>
      </c>
      <c r="F9" s="39">
        <v>2911</v>
      </c>
      <c r="G9" s="39">
        <v>2158</v>
      </c>
      <c r="H9" s="39">
        <v>1921</v>
      </c>
      <c r="I9" s="39">
        <v>1732</v>
      </c>
      <c r="J9" s="39">
        <v>1652</v>
      </c>
      <c r="K9" s="16">
        <f t="shared" si="0"/>
        <v>-4.6189376443418015E-2</v>
      </c>
      <c r="L9" s="16">
        <f t="shared" si="1"/>
        <v>-0.2344763670064875</v>
      </c>
      <c r="M9" s="16">
        <f t="shared" si="2"/>
        <v>-0.51210868281157707</v>
      </c>
    </row>
    <row r="10" spans="1:13" ht="16.5" x14ac:dyDescent="0.3">
      <c r="A10" s="47"/>
      <c r="B10" s="11" t="s">
        <v>9</v>
      </c>
      <c r="C10" s="39">
        <v>1434</v>
      </c>
      <c r="D10" s="39">
        <v>1086</v>
      </c>
      <c r="E10" s="39">
        <v>1243</v>
      </c>
      <c r="F10" s="39">
        <v>1197</v>
      </c>
      <c r="G10" s="39">
        <v>1127</v>
      </c>
      <c r="H10" s="39">
        <v>1124</v>
      </c>
      <c r="I10" s="39">
        <v>1084</v>
      </c>
      <c r="J10" s="39">
        <v>1065</v>
      </c>
      <c r="K10" s="16">
        <f t="shared" si="0"/>
        <v>-1.7527675276752766E-2</v>
      </c>
      <c r="L10" s="16">
        <f t="shared" si="1"/>
        <v>-5.5013309671694766E-2</v>
      </c>
      <c r="M10" s="16">
        <f t="shared" si="2"/>
        <v>-0.14320193081255028</v>
      </c>
    </row>
    <row r="11" spans="1:13" ht="16.5" x14ac:dyDescent="0.3">
      <c r="A11" s="47"/>
      <c r="B11" s="11" t="s">
        <v>10</v>
      </c>
      <c r="C11" s="39">
        <v>3510</v>
      </c>
      <c r="D11" s="39">
        <v>3136</v>
      </c>
      <c r="E11" s="39">
        <v>3242</v>
      </c>
      <c r="F11" s="39">
        <v>3161</v>
      </c>
      <c r="G11" s="39">
        <v>3264</v>
      </c>
      <c r="H11" s="39">
        <v>3083</v>
      </c>
      <c r="I11" s="39">
        <v>3139</v>
      </c>
      <c r="J11" s="39">
        <v>2858</v>
      </c>
      <c r="K11" s="16">
        <f t="shared" si="0"/>
        <v>-8.9518955081236057E-2</v>
      </c>
      <c r="L11" s="16">
        <f t="shared" si="1"/>
        <v>-0.12438725490196079</v>
      </c>
      <c r="M11" s="16">
        <f t="shared" si="2"/>
        <v>-0.11844540407156076</v>
      </c>
    </row>
    <row r="12" spans="1:13" ht="16.5" x14ac:dyDescent="0.3">
      <c r="A12" s="47"/>
      <c r="B12" s="11" t="s">
        <v>11</v>
      </c>
      <c r="C12" s="39">
        <v>1125</v>
      </c>
      <c r="D12" s="39">
        <v>1072</v>
      </c>
      <c r="E12" s="39">
        <v>1060</v>
      </c>
      <c r="F12" s="39">
        <v>1113</v>
      </c>
      <c r="G12" s="39">
        <v>1131</v>
      </c>
      <c r="H12" s="39">
        <v>1081</v>
      </c>
      <c r="I12" s="39">
        <v>1014</v>
      </c>
      <c r="J12" s="39">
        <v>1054</v>
      </c>
      <c r="K12" s="16">
        <f t="shared" si="0"/>
        <v>3.9447731755424063E-2</v>
      </c>
      <c r="L12" s="16">
        <f t="shared" si="1"/>
        <v>-6.8081343943412906E-2</v>
      </c>
      <c r="M12" s="16">
        <f t="shared" si="2"/>
        <v>-5.6603773584905656E-3</v>
      </c>
    </row>
    <row r="13" spans="1:13" ht="16.5" x14ac:dyDescent="0.3">
      <c r="A13" s="47"/>
      <c r="B13" s="11" t="s">
        <v>12</v>
      </c>
      <c r="C13" s="39">
        <v>9237</v>
      </c>
      <c r="D13" s="39">
        <v>8622</v>
      </c>
      <c r="E13" s="39">
        <v>8440</v>
      </c>
      <c r="F13" s="39">
        <v>8167</v>
      </c>
      <c r="G13" s="39">
        <v>7889</v>
      </c>
      <c r="H13" s="39">
        <v>7674</v>
      </c>
      <c r="I13" s="39">
        <v>7428</v>
      </c>
      <c r="J13" s="39">
        <v>6988</v>
      </c>
      <c r="K13" s="16">
        <f t="shared" si="0"/>
        <v>-5.9235325794291867E-2</v>
      </c>
      <c r="L13" s="16">
        <f t="shared" si="1"/>
        <v>-0.11420965901888706</v>
      </c>
      <c r="M13" s="16">
        <f t="shared" si="2"/>
        <v>-0.17203791469194313</v>
      </c>
    </row>
    <row r="14" spans="1:13" ht="16.5" x14ac:dyDescent="0.3">
      <c r="A14" s="47"/>
      <c r="B14" s="11" t="s">
        <v>13</v>
      </c>
      <c r="C14" s="39">
        <v>4738</v>
      </c>
      <c r="D14" s="39">
        <v>4605</v>
      </c>
      <c r="E14" s="39">
        <v>4491</v>
      </c>
      <c r="F14" s="39">
        <v>4408</v>
      </c>
      <c r="G14" s="39">
        <v>4216</v>
      </c>
      <c r="H14" s="39">
        <v>4312</v>
      </c>
      <c r="I14" s="39">
        <v>4223</v>
      </c>
      <c r="J14" s="39">
        <v>4054</v>
      </c>
      <c r="K14" s="16">
        <f t="shared" si="0"/>
        <v>-4.0018943878759178E-2</v>
      </c>
      <c r="L14" s="16">
        <f t="shared" si="1"/>
        <v>-3.8425047438330168E-2</v>
      </c>
      <c r="M14" s="16">
        <f t="shared" si="2"/>
        <v>-9.7305722556223564E-2</v>
      </c>
    </row>
    <row r="15" spans="1:13" ht="16.5" x14ac:dyDescent="0.3">
      <c r="A15" s="47"/>
      <c r="B15" s="11" t="s">
        <v>32</v>
      </c>
      <c r="C15" s="39">
        <v>12847</v>
      </c>
      <c r="D15" s="39">
        <v>11487</v>
      </c>
      <c r="E15" s="39">
        <v>11223</v>
      </c>
      <c r="F15" s="39">
        <v>11152</v>
      </c>
      <c r="G15" s="39">
        <v>10614</v>
      </c>
      <c r="H15" s="39">
        <v>10056</v>
      </c>
      <c r="I15" s="39">
        <v>8935</v>
      </c>
      <c r="J15" s="39">
        <v>8616</v>
      </c>
      <c r="K15" s="16">
        <f t="shared" si="0"/>
        <v>-3.5702294348069388E-2</v>
      </c>
      <c r="L15" s="16">
        <f t="shared" si="1"/>
        <v>-0.18824194460146976</v>
      </c>
      <c r="M15" s="16">
        <f t="shared" si="2"/>
        <v>-0.2322908313285218</v>
      </c>
    </row>
    <row r="16" spans="1:13" ht="16.5" x14ac:dyDescent="0.3">
      <c r="A16" s="47"/>
      <c r="B16" s="11" t="s">
        <v>14</v>
      </c>
      <c r="C16" s="39">
        <v>3200</v>
      </c>
      <c r="D16" s="39">
        <v>3058</v>
      </c>
      <c r="E16" s="39">
        <v>3241</v>
      </c>
      <c r="F16" s="39">
        <v>2978</v>
      </c>
      <c r="G16" s="39">
        <v>2932</v>
      </c>
      <c r="H16" s="39">
        <v>2715</v>
      </c>
      <c r="I16" s="39">
        <v>2500</v>
      </c>
      <c r="J16" s="39">
        <v>2364</v>
      </c>
      <c r="K16" s="16">
        <f t="shared" si="0"/>
        <v>-5.4399999999999997E-2</v>
      </c>
      <c r="L16" s="16">
        <f t="shared" si="1"/>
        <v>-0.19372442019099589</v>
      </c>
      <c r="M16" s="16">
        <f t="shared" si="2"/>
        <v>-0.27059549521752546</v>
      </c>
    </row>
    <row r="17" spans="1:13" ht="16.5" x14ac:dyDescent="0.3">
      <c r="A17" s="47"/>
      <c r="B17" s="11" t="s">
        <v>31</v>
      </c>
      <c r="C17" s="39">
        <v>1276</v>
      </c>
      <c r="D17" s="39">
        <v>1273</v>
      </c>
      <c r="E17" s="39">
        <v>1226</v>
      </c>
      <c r="F17" s="39">
        <v>1242</v>
      </c>
      <c r="G17" s="39">
        <v>1467</v>
      </c>
      <c r="H17" s="39">
        <v>1710</v>
      </c>
      <c r="I17" s="39">
        <v>1866</v>
      </c>
      <c r="J17" s="39">
        <v>2007</v>
      </c>
      <c r="K17" s="16">
        <f t="shared" si="0"/>
        <v>7.5562700964630219E-2</v>
      </c>
      <c r="L17" s="16">
        <f t="shared" si="1"/>
        <v>0.36809815950920244</v>
      </c>
      <c r="M17" s="16">
        <f t="shared" si="2"/>
        <v>0.63703099510603589</v>
      </c>
    </row>
    <row r="18" spans="1:13" ht="16.5" x14ac:dyDescent="0.3">
      <c r="A18" s="47"/>
      <c r="B18" s="11" t="s">
        <v>62</v>
      </c>
      <c r="C18" s="39">
        <v>2991</v>
      </c>
      <c r="D18" s="39">
        <v>2767</v>
      </c>
      <c r="E18" s="39">
        <v>2460</v>
      </c>
      <c r="F18" s="39">
        <v>2245</v>
      </c>
      <c r="G18" s="39">
        <v>2096</v>
      </c>
      <c r="H18" s="39">
        <v>2022</v>
      </c>
      <c r="I18" s="39">
        <v>1926</v>
      </c>
      <c r="J18" s="39">
        <v>1816</v>
      </c>
      <c r="K18" s="16">
        <f t="shared" si="0"/>
        <v>-5.7113187954309447E-2</v>
      </c>
      <c r="L18" s="16">
        <f t="shared" si="1"/>
        <v>-0.13358778625954199</v>
      </c>
      <c r="M18" s="16">
        <f t="shared" si="2"/>
        <v>-0.26178861788617885</v>
      </c>
    </row>
    <row r="19" spans="1:13" x14ac:dyDescent="0.25">
      <c r="A19" s="47"/>
      <c r="B19" s="11" t="s">
        <v>15</v>
      </c>
      <c r="C19" s="37">
        <f t="shared" ref="C19:D19" si="3">SUM(C5:C18)</f>
        <v>64381</v>
      </c>
      <c r="D19" s="37">
        <f t="shared" si="3"/>
        <v>59606</v>
      </c>
      <c r="E19" s="37">
        <f t="shared" ref="E19:J19" si="4">SUM(E5:E18)</f>
        <v>58794</v>
      </c>
      <c r="F19" s="37">
        <f t="shared" si="4"/>
        <v>56660</v>
      </c>
      <c r="G19" s="37">
        <f t="shared" si="4"/>
        <v>54394</v>
      </c>
      <c r="H19" s="37">
        <f t="shared" si="4"/>
        <v>52638</v>
      </c>
      <c r="I19" s="37">
        <f t="shared" si="4"/>
        <v>49127</v>
      </c>
      <c r="J19" s="37">
        <f t="shared" si="4"/>
        <v>47853</v>
      </c>
      <c r="K19" s="42">
        <f t="shared" si="0"/>
        <v>-2.5932786451442182E-2</v>
      </c>
      <c r="L19" s="42">
        <f t="shared" si="1"/>
        <v>-0.12025223370224657</v>
      </c>
      <c r="M19" s="42">
        <f t="shared" si="2"/>
        <v>-0.18609041738952956</v>
      </c>
    </row>
    <row r="20" spans="1:13" ht="16.5" x14ac:dyDescent="0.3">
      <c r="A20" s="10"/>
      <c r="B20" s="12"/>
      <c r="C20" s="38"/>
      <c r="D20" s="38"/>
      <c r="E20" s="38"/>
      <c r="F20" s="38"/>
      <c r="G20" s="38"/>
      <c r="H20" s="38"/>
      <c r="I20" s="38"/>
      <c r="J20" s="38"/>
      <c r="K20" s="16"/>
      <c r="L20" s="16"/>
      <c r="M20" s="16"/>
    </row>
    <row r="21" spans="1:13" ht="16.5" x14ac:dyDescent="0.3">
      <c r="A21" s="47" t="s">
        <v>16</v>
      </c>
      <c r="B21" s="11" t="s">
        <v>17</v>
      </c>
      <c r="C21" s="39">
        <v>1052</v>
      </c>
      <c r="D21" s="39">
        <v>1136</v>
      </c>
      <c r="E21" s="39">
        <v>1251</v>
      </c>
      <c r="F21" s="39">
        <v>1254</v>
      </c>
      <c r="G21" s="39">
        <v>1523</v>
      </c>
      <c r="H21" s="39">
        <v>1453</v>
      </c>
      <c r="I21" s="39">
        <v>1179</v>
      </c>
      <c r="J21" s="39">
        <v>1062</v>
      </c>
      <c r="K21" s="16">
        <f t="shared" ref="K21:K34" si="5">SUM(J21-I21)/I21</f>
        <v>-9.9236641221374045E-2</v>
      </c>
      <c r="L21" s="16">
        <f t="shared" ref="L21:L34" si="6">SUM(J21-G21)/G21</f>
        <v>-0.3026920551543007</v>
      </c>
      <c r="M21" s="16">
        <f t="shared" ref="M21:M34" si="7">SUM(J21-E21)/E21</f>
        <v>-0.15107913669064749</v>
      </c>
    </row>
    <row r="22" spans="1:13" ht="16.5" x14ac:dyDescent="0.3">
      <c r="A22" s="47"/>
      <c r="B22" s="11" t="s">
        <v>18</v>
      </c>
      <c r="C22" s="39">
        <v>2284</v>
      </c>
      <c r="D22" s="39">
        <v>2301</v>
      </c>
      <c r="E22" s="39">
        <v>2160</v>
      </c>
      <c r="F22" s="39">
        <v>2035</v>
      </c>
      <c r="G22" s="39">
        <v>1899</v>
      </c>
      <c r="H22" s="39">
        <v>1848</v>
      </c>
      <c r="I22" s="39">
        <v>1575</v>
      </c>
      <c r="J22" s="39">
        <v>1415</v>
      </c>
      <c r="K22" s="16">
        <f t="shared" si="5"/>
        <v>-0.10158730158730159</v>
      </c>
      <c r="L22" s="16">
        <f t="shared" si="6"/>
        <v>-0.25487098472880465</v>
      </c>
      <c r="M22" s="16">
        <f t="shared" si="7"/>
        <v>-0.34490740740740738</v>
      </c>
    </row>
    <row r="23" spans="1:13" ht="16.5" x14ac:dyDescent="0.3">
      <c r="A23" s="47"/>
      <c r="B23" s="11" t="s">
        <v>19</v>
      </c>
      <c r="C23" s="39">
        <v>4415</v>
      </c>
      <c r="D23" s="39">
        <v>4561</v>
      </c>
      <c r="E23" s="39">
        <v>4869</v>
      </c>
      <c r="F23" s="39">
        <v>4859</v>
      </c>
      <c r="G23" s="39">
        <v>4682</v>
      </c>
      <c r="H23" s="39">
        <v>4295</v>
      </c>
      <c r="I23" s="39">
        <v>3875</v>
      </c>
      <c r="J23" s="39">
        <v>3242</v>
      </c>
      <c r="K23" s="16">
        <f t="shared" si="5"/>
        <v>-0.16335483870967743</v>
      </c>
      <c r="L23" s="16">
        <f t="shared" si="6"/>
        <v>-0.30756087142246902</v>
      </c>
      <c r="M23" s="16">
        <f t="shared" si="7"/>
        <v>-0.33415485726021771</v>
      </c>
    </row>
    <row r="24" spans="1:13" ht="16.5" x14ac:dyDescent="0.3">
      <c r="A24" s="47"/>
      <c r="B24" s="11" t="s">
        <v>20</v>
      </c>
      <c r="C24" s="39">
        <v>17136</v>
      </c>
      <c r="D24" s="39">
        <v>17528</v>
      </c>
      <c r="E24" s="39">
        <v>18375</v>
      </c>
      <c r="F24" s="39">
        <v>18544</v>
      </c>
      <c r="G24" s="39">
        <v>18195</v>
      </c>
      <c r="H24" s="39">
        <v>17464</v>
      </c>
      <c r="I24" s="39">
        <v>17014</v>
      </c>
      <c r="J24" s="39">
        <v>16098</v>
      </c>
      <c r="K24" s="16">
        <f t="shared" si="5"/>
        <v>-5.3838015751733866E-2</v>
      </c>
      <c r="L24" s="16">
        <f t="shared" si="6"/>
        <v>-0.11525144270403957</v>
      </c>
      <c r="M24" s="16">
        <f t="shared" si="7"/>
        <v>-0.12391836734693877</v>
      </c>
    </row>
    <row r="25" spans="1:13" ht="16.5" x14ac:dyDescent="0.3">
      <c r="A25" s="47"/>
      <c r="B25" s="11" t="s">
        <v>21</v>
      </c>
      <c r="C25" s="39">
        <v>7277</v>
      </c>
      <c r="D25" s="39">
        <v>7487</v>
      </c>
      <c r="E25" s="39">
        <v>7456</v>
      </c>
      <c r="F25" s="39">
        <v>7448</v>
      </c>
      <c r="G25" s="39">
        <v>7235</v>
      </c>
      <c r="H25" s="39">
        <v>6724</v>
      </c>
      <c r="I25" s="39">
        <v>6345</v>
      </c>
      <c r="J25" s="39">
        <v>5945</v>
      </c>
      <c r="K25" s="16">
        <f t="shared" si="5"/>
        <v>-6.3041765169424738E-2</v>
      </c>
      <c r="L25" s="16">
        <f t="shared" si="6"/>
        <v>-0.17829993089149965</v>
      </c>
      <c r="M25" s="16">
        <f t="shared" si="7"/>
        <v>-0.20265557939914164</v>
      </c>
    </row>
    <row r="26" spans="1:13" ht="16.5" x14ac:dyDescent="0.3">
      <c r="A26" s="47"/>
      <c r="B26" s="11" t="s">
        <v>22</v>
      </c>
      <c r="C26" s="39">
        <v>4413</v>
      </c>
      <c r="D26" s="39">
        <v>4152</v>
      </c>
      <c r="E26" s="39">
        <v>3991</v>
      </c>
      <c r="F26" s="39">
        <v>4074</v>
      </c>
      <c r="G26" s="39">
        <v>4155</v>
      </c>
      <c r="H26" s="39">
        <v>3955</v>
      </c>
      <c r="I26" s="39">
        <v>3579</v>
      </c>
      <c r="J26" s="39">
        <v>3120</v>
      </c>
      <c r="K26" s="16">
        <f t="shared" si="5"/>
        <v>-0.12824811399832356</v>
      </c>
      <c r="L26" s="16">
        <f t="shared" si="6"/>
        <v>-0.24909747292418771</v>
      </c>
      <c r="M26" s="16">
        <f t="shared" si="7"/>
        <v>-0.21824104234527689</v>
      </c>
    </row>
    <row r="27" spans="1:13" ht="16.5" x14ac:dyDescent="0.3">
      <c r="A27" s="47"/>
      <c r="B27" s="11" t="s">
        <v>23</v>
      </c>
      <c r="C27" s="39">
        <v>5641</v>
      </c>
      <c r="D27" s="39">
        <v>5550</v>
      </c>
      <c r="E27" s="39">
        <v>5495</v>
      </c>
      <c r="F27" s="39">
        <v>5316</v>
      </c>
      <c r="G27" s="39">
        <v>5594</v>
      </c>
      <c r="H27" s="39">
        <v>5740</v>
      </c>
      <c r="I27" s="39">
        <v>5781</v>
      </c>
      <c r="J27" s="39">
        <v>5948</v>
      </c>
      <c r="K27" s="16">
        <f t="shared" si="5"/>
        <v>2.8887735685867496E-2</v>
      </c>
      <c r="L27" s="16">
        <f t="shared" si="6"/>
        <v>6.3282087951376478E-2</v>
      </c>
      <c r="M27" s="16">
        <f t="shared" si="7"/>
        <v>8.2438580527752506E-2</v>
      </c>
    </row>
    <row r="28" spans="1:13" ht="16.5" x14ac:dyDescent="0.3">
      <c r="A28" s="47"/>
      <c r="B28" s="11" t="s">
        <v>24</v>
      </c>
      <c r="C28" s="39">
        <v>9478</v>
      </c>
      <c r="D28" s="39">
        <v>9233</v>
      </c>
      <c r="E28" s="39">
        <v>9174.2000000000007</v>
      </c>
      <c r="F28" s="39">
        <v>9000</v>
      </c>
      <c r="G28" s="39">
        <v>8519</v>
      </c>
      <c r="H28" s="39">
        <v>8350</v>
      </c>
      <c r="I28" s="39">
        <v>7969</v>
      </c>
      <c r="J28" s="39">
        <v>7764</v>
      </c>
      <c r="K28" s="16">
        <f t="shared" si="5"/>
        <v>-2.5724683147195383E-2</v>
      </c>
      <c r="L28" s="16">
        <f t="shared" si="6"/>
        <v>-8.8625425519427162E-2</v>
      </c>
      <c r="M28" s="16">
        <f t="shared" si="7"/>
        <v>-0.1537136753068388</v>
      </c>
    </row>
    <row r="29" spans="1:13" ht="16.5" x14ac:dyDescent="0.3">
      <c r="A29" s="47"/>
      <c r="B29" s="11" t="s">
        <v>25</v>
      </c>
      <c r="C29" s="39">
        <v>5535</v>
      </c>
      <c r="D29" s="39">
        <v>5488</v>
      </c>
      <c r="E29" s="39">
        <v>5505</v>
      </c>
      <c r="F29" s="39">
        <v>5482</v>
      </c>
      <c r="G29" s="39">
        <v>5098</v>
      </c>
      <c r="H29" s="39">
        <v>4507</v>
      </c>
      <c r="I29" s="39">
        <v>3944</v>
      </c>
      <c r="J29" s="39">
        <v>3509</v>
      </c>
      <c r="K29" s="16">
        <f t="shared" si="5"/>
        <v>-0.11029411764705882</v>
      </c>
      <c r="L29" s="16">
        <f t="shared" si="6"/>
        <v>-0.31169085916045508</v>
      </c>
      <c r="M29" s="16">
        <f t="shared" si="7"/>
        <v>-0.36257947320617623</v>
      </c>
    </row>
    <row r="30" spans="1:13" ht="16.5" x14ac:dyDescent="0.3">
      <c r="A30" s="47"/>
      <c r="B30" s="11" t="s">
        <v>26</v>
      </c>
      <c r="C30" s="39">
        <v>10413</v>
      </c>
      <c r="D30" s="39">
        <v>10985</v>
      </c>
      <c r="E30" s="39">
        <v>10532</v>
      </c>
      <c r="F30" s="39">
        <v>9468</v>
      </c>
      <c r="G30" s="39">
        <v>8852</v>
      </c>
      <c r="H30" s="39">
        <v>8437</v>
      </c>
      <c r="I30" s="39">
        <v>7566</v>
      </c>
      <c r="J30" s="39">
        <v>7699</v>
      </c>
      <c r="K30" s="16">
        <f t="shared" si="5"/>
        <v>1.7578641289981496E-2</v>
      </c>
      <c r="L30" s="16">
        <f t="shared" si="6"/>
        <v>-0.13025305015815636</v>
      </c>
      <c r="M30" s="16">
        <f t="shared" si="7"/>
        <v>-0.26898974553740979</v>
      </c>
    </row>
    <row r="31" spans="1:13" ht="16.5" x14ac:dyDescent="0.3">
      <c r="A31" s="47"/>
      <c r="B31" s="11" t="s">
        <v>27</v>
      </c>
      <c r="C31" s="39">
        <v>30526</v>
      </c>
      <c r="D31" s="39">
        <v>30661</v>
      </c>
      <c r="E31" s="39">
        <v>28720</v>
      </c>
      <c r="F31" s="39">
        <v>26632</v>
      </c>
      <c r="G31" s="39">
        <v>25357</v>
      </c>
      <c r="H31" s="39">
        <v>25344</v>
      </c>
      <c r="I31" s="39">
        <v>26266</v>
      </c>
      <c r="J31" s="39">
        <v>26621</v>
      </c>
      <c r="K31" s="16">
        <f t="shared" si="5"/>
        <v>1.3515571461204599E-2</v>
      </c>
      <c r="L31" s="16">
        <f t="shared" si="6"/>
        <v>4.9848168158693855E-2</v>
      </c>
      <c r="M31" s="16">
        <f t="shared" si="7"/>
        <v>-7.3084958217270193E-2</v>
      </c>
    </row>
    <row r="32" spans="1:13" ht="16.5" x14ac:dyDescent="0.3">
      <c r="A32" s="47"/>
      <c r="B32" s="11" t="s">
        <v>28</v>
      </c>
      <c r="C32" s="39">
        <v>11552</v>
      </c>
      <c r="D32" s="39">
        <v>11742</v>
      </c>
      <c r="E32" s="39">
        <v>11814</v>
      </c>
      <c r="F32" s="39">
        <v>11579</v>
      </c>
      <c r="G32" s="39">
        <v>11424</v>
      </c>
      <c r="H32" s="39">
        <v>11335</v>
      </c>
      <c r="I32" s="39">
        <v>11073</v>
      </c>
      <c r="J32" s="39">
        <v>10909</v>
      </c>
      <c r="K32" s="16">
        <f t="shared" si="5"/>
        <v>-1.4810801047593245E-2</v>
      </c>
      <c r="L32" s="16">
        <f t="shared" si="6"/>
        <v>-4.5080532212885153E-2</v>
      </c>
      <c r="M32" s="16">
        <f t="shared" si="7"/>
        <v>-7.6604029117995603E-2</v>
      </c>
    </row>
    <row r="33" spans="1:13" ht="16.5" x14ac:dyDescent="0.3">
      <c r="A33" s="47"/>
      <c r="B33" s="11" t="s">
        <v>29</v>
      </c>
      <c r="C33" s="39">
        <v>10203</v>
      </c>
      <c r="D33" s="39">
        <v>9917</v>
      </c>
      <c r="E33" s="39">
        <v>9788</v>
      </c>
      <c r="F33" s="39">
        <v>9683</v>
      </c>
      <c r="G33" s="39">
        <v>9487</v>
      </c>
      <c r="H33" s="39">
        <v>9199</v>
      </c>
      <c r="I33" s="39">
        <v>8277</v>
      </c>
      <c r="J33" s="39">
        <v>8428</v>
      </c>
      <c r="K33" s="16">
        <f t="shared" si="5"/>
        <v>1.8243324876162859E-2</v>
      </c>
      <c r="L33" s="16">
        <f t="shared" si="6"/>
        <v>-0.11162643617581955</v>
      </c>
      <c r="M33" s="16">
        <f t="shared" si="7"/>
        <v>-0.13894564773191664</v>
      </c>
    </row>
    <row r="34" spans="1:13" x14ac:dyDescent="0.25">
      <c r="A34" s="47"/>
      <c r="B34" s="11" t="s">
        <v>15</v>
      </c>
      <c r="C34" s="37">
        <f t="shared" ref="C34:D34" si="8">SUM(C21:C33)</f>
        <v>119925</v>
      </c>
      <c r="D34" s="37">
        <f t="shared" si="8"/>
        <v>120741</v>
      </c>
      <c r="E34" s="37">
        <f t="shared" ref="E34:J34" si="9">SUM(E21:E33)</f>
        <v>119130.2</v>
      </c>
      <c r="F34" s="37">
        <f t="shared" si="9"/>
        <v>115374</v>
      </c>
      <c r="G34" s="37">
        <f t="shared" si="9"/>
        <v>112020</v>
      </c>
      <c r="H34" s="37">
        <f t="shared" si="9"/>
        <v>108651</v>
      </c>
      <c r="I34" s="37">
        <f t="shared" si="9"/>
        <v>104443</v>
      </c>
      <c r="J34" s="37">
        <f t="shared" si="9"/>
        <v>101760</v>
      </c>
      <c r="K34" s="42">
        <f t="shared" si="5"/>
        <v>-2.5688653140947693E-2</v>
      </c>
      <c r="L34" s="42">
        <f t="shared" si="6"/>
        <v>-9.1590787359400114E-2</v>
      </c>
      <c r="M34" s="42">
        <f t="shared" si="7"/>
        <v>-0.14580853553507001</v>
      </c>
    </row>
    <row r="35" spans="1:13" ht="16.5" x14ac:dyDescent="0.3">
      <c r="A35" s="9"/>
      <c r="B35" s="13"/>
      <c r="C35" s="35"/>
      <c r="D35" s="35"/>
      <c r="E35" s="35"/>
      <c r="F35" s="35"/>
      <c r="G35" s="35"/>
      <c r="H35" s="35"/>
      <c r="I35" s="35"/>
      <c r="J35" s="35"/>
      <c r="K35" s="16"/>
      <c r="L35" s="16"/>
      <c r="M35" s="16"/>
    </row>
    <row r="36" spans="1:13" s="22" customFormat="1" ht="16.5" x14ac:dyDescent="0.3">
      <c r="B36" s="28" t="s">
        <v>30</v>
      </c>
      <c r="C36" s="37">
        <f t="shared" ref="C36:D36" si="10">C34+C19</f>
        <v>184306</v>
      </c>
      <c r="D36" s="37">
        <f t="shared" si="10"/>
        <v>180347</v>
      </c>
      <c r="E36" s="37">
        <f t="shared" ref="E36:J36" si="11">E34+E19</f>
        <v>177924.2</v>
      </c>
      <c r="F36" s="37">
        <f t="shared" si="11"/>
        <v>172034</v>
      </c>
      <c r="G36" s="37">
        <f t="shared" si="11"/>
        <v>166414</v>
      </c>
      <c r="H36" s="37">
        <f t="shared" si="11"/>
        <v>161289</v>
      </c>
      <c r="I36" s="37">
        <f t="shared" si="11"/>
        <v>153570</v>
      </c>
      <c r="J36" s="37">
        <f t="shared" si="11"/>
        <v>149613</v>
      </c>
      <c r="K36" s="42">
        <f>SUM(J36-I36)/I36</f>
        <v>-2.5766751318616919E-2</v>
      </c>
      <c r="L36" s="42">
        <f>SUM(J36-G36)/G36</f>
        <v>-0.10095905392575144</v>
      </c>
      <c r="M36" s="42">
        <f>SUM(J36-E36)/E36</f>
        <v>-0.15911944524690858</v>
      </c>
    </row>
    <row r="37" spans="1:13" ht="16.5" x14ac:dyDescent="0.3">
      <c r="A37" s="9"/>
      <c r="B37" s="13"/>
      <c r="C37" s="13"/>
      <c r="D37" s="13"/>
      <c r="E37" s="13"/>
      <c r="F37" s="13"/>
      <c r="G37" s="13"/>
      <c r="H37" s="35"/>
      <c r="I37" s="35"/>
      <c r="J37" s="35"/>
      <c r="K37" s="9"/>
      <c r="L37" s="13"/>
      <c r="M37" s="13"/>
    </row>
  </sheetData>
  <sortState ref="B5:K22">
    <sortCondition ref="B5:B22"/>
  </sortState>
  <mergeCells count="2">
    <mergeCell ref="A21:A34"/>
    <mergeCell ref="A5:A19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J25" sqref="J25"/>
    </sheetView>
  </sheetViews>
  <sheetFormatPr defaultRowHeight="16.5" x14ac:dyDescent="0.3"/>
  <cols>
    <col min="1" max="1" width="10.7109375" style="22" customWidth="1"/>
    <col min="2" max="2" width="48.7109375" style="22" customWidth="1"/>
    <col min="3" max="4" width="11.7109375" style="22" hidden="1" customWidth="1"/>
    <col min="5" max="13" width="11.7109375" style="22" customWidth="1"/>
    <col min="14" max="16384" width="9.140625" style="22"/>
  </cols>
  <sheetData>
    <row r="1" spans="1:13" s="18" customFormat="1" ht="16.5" customHeight="1" x14ac:dyDescent="0.25">
      <c r="A1" s="43" t="s">
        <v>73</v>
      </c>
      <c r="B1" s="43"/>
      <c r="C1" s="43"/>
      <c r="D1" s="43"/>
      <c r="E1" s="43"/>
      <c r="F1" s="43"/>
      <c r="H1" s="40"/>
      <c r="I1" s="40"/>
      <c r="J1" s="40"/>
    </row>
    <row r="2" spans="1:13" s="18" customFormat="1" ht="16.5" customHeight="1" x14ac:dyDescent="0.25">
      <c r="A2" s="43" t="s">
        <v>34</v>
      </c>
      <c r="B2" s="43"/>
      <c r="C2" s="43"/>
      <c r="D2" s="43"/>
      <c r="E2" s="43"/>
      <c r="F2" s="43"/>
      <c r="H2" s="40"/>
      <c r="I2" s="40"/>
      <c r="J2" s="40"/>
    </row>
    <row r="4" spans="1:13" ht="30" x14ac:dyDescent="0.3">
      <c r="A4" s="10"/>
      <c r="B4" s="10"/>
      <c r="C4" s="36">
        <v>2014</v>
      </c>
      <c r="D4" s="36">
        <v>2015</v>
      </c>
      <c r="E4" s="36">
        <v>2016</v>
      </c>
      <c r="F4" s="36">
        <v>2017</v>
      </c>
      <c r="G4" s="36">
        <v>2018</v>
      </c>
      <c r="H4" s="17">
        <v>2019</v>
      </c>
      <c r="I4" s="36">
        <v>2020</v>
      </c>
      <c r="J4" s="41">
        <v>2021</v>
      </c>
      <c r="K4" s="17" t="s">
        <v>1</v>
      </c>
      <c r="L4" s="23" t="s">
        <v>2</v>
      </c>
      <c r="M4" s="17" t="s">
        <v>3</v>
      </c>
    </row>
    <row r="5" spans="1:13" ht="16.5" customHeight="1" x14ac:dyDescent="0.3">
      <c r="A5" s="47" t="s">
        <v>35</v>
      </c>
      <c r="B5" s="11" t="s">
        <v>63</v>
      </c>
      <c r="C5" s="24">
        <v>838</v>
      </c>
      <c r="D5" s="24">
        <v>776</v>
      </c>
      <c r="E5" s="24">
        <v>908</v>
      </c>
      <c r="F5" s="34" t="s">
        <v>60</v>
      </c>
      <c r="G5" s="34" t="s">
        <v>60</v>
      </c>
      <c r="H5" s="34" t="s">
        <v>60</v>
      </c>
      <c r="I5" s="34" t="s">
        <v>60</v>
      </c>
      <c r="J5" s="34" t="s">
        <v>60</v>
      </c>
      <c r="K5" s="34" t="s">
        <v>60</v>
      </c>
      <c r="L5" s="34" t="s">
        <v>60</v>
      </c>
      <c r="M5" s="34" t="s">
        <v>60</v>
      </c>
    </row>
    <row r="6" spans="1:13" ht="16.5" customHeight="1" x14ac:dyDescent="0.3">
      <c r="A6" s="47"/>
      <c r="B6" s="11" t="s">
        <v>15</v>
      </c>
      <c r="C6" s="37">
        <f t="shared" ref="C6:E6" si="0">SUM(C5)</f>
        <v>838</v>
      </c>
      <c r="D6" s="37">
        <f t="shared" si="0"/>
        <v>776</v>
      </c>
      <c r="E6" s="37">
        <f t="shared" si="0"/>
        <v>908</v>
      </c>
      <c r="F6" s="34" t="s">
        <v>60</v>
      </c>
      <c r="G6" s="34" t="s">
        <v>60</v>
      </c>
      <c r="H6" s="34" t="s">
        <v>60</v>
      </c>
      <c r="I6" s="34" t="s">
        <v>60</v>
      </c>
      <c r="J6" s="34" t="s">
        <v>60</v>
      </c>
      <c r="K6" s="34" t="s">
        <v>60</v>
      </c>
      <c r="L6" s="34" t="s">
        <v>60</v>
      </c>
      <c r="M6" s="34" t="s">
        <v>60</v>
      </c>
    </row>
    <row r="7" spans="1:13" ht="16.5" customHeight="1" x14ac:dyDescent="0.3">
      <c r="A7" s="25"/>
      <c r="B7" s="19"/>
      <c r="C7" s="24"/>
      <c r="D7" s="24"/>
      <c r="E7" s="24"/>
      <c r="F7" s="24"/>
      <c r="G7" s="24"/>
      <c r="H7" s="24"/>
      <c r="I7" s="24"/>
      <c r="J7" s="24"/>
      <c r="K7" s="16"/>
      <c r="L7" s="16"/>
      <c r="M7" s="16"/>
    </row>
    <row r="8" spans="1:13" ht="16.5" customHeight="1" x14ac:dyDescent="0.3">
      <c r="A8" s="48" t="s">
        <v>36</v>
      </c>
      <c r="B8" s="11" t="s">
        <v>37</v>
      </c>
      <c r="C8" s="24">
        <v>1907</v>
      </c>
      <c r="D8" s="26">
        <v>1842</v>
      </c>
      <c r="E8" s="24">
        <v>1710</v>
      </c>
      <c r="F8" s="26">
        <v>1676</v>
      </c>
      <c r="G8" s="26">
        <v>1626</v>
      </c>
      <c r="H8" s="26">
        <v>1527</v>
      </c>
      <c r="I8" s="26">
        <v>1413</v>
      </c>
      <c r="J8" s="26">
        <v>1376</v>
      </c>
      <c r="K8" s="16">
        <f t="shared" ref="K8:K33" si="1">SUM(J8-I8)/I8</f>
        <v>-2.6185421089879687E-2</v>
      </c>
      <c r="L8" s="16">
        <f t="shared" ref="L8:L33" si="2">SUM(J8-G8)/G8</f>
        <v>-0.15375153751537515</v>
      </c>
      <c r="M8" s="16">
        <f t="shared" ref="M8:M14" si="3">SUM(J8-E8)/E8</f>
        <v>-0.19532163742690059</v>
      </c>
    </row>
    <row r="9" spans="1:13" x14ac:dyDescent="0.3">
      <c r="A9" s="49"/>
      <c r="B9" s="11" t="s">
        <v>38</v>
      </c>
      <c r="C9" s="24">
        <v>4517</v>
      </c>
      <c r="D9" s="24">
        <v>4665</v>
      </c>
      <c r="E9" s="24">
        <v>4483</v>
      </c>
      <c r="F9" s="24">
        <v>4199</v>
      </c>
      <c r="G9" s="24">
        <v>3433</v>
      </c>
      <c r="H9" s="24">
        <v>3821</v>
      </c>
      <c r="I9" s="24">
        <v>3429</v>
      </c>
      <c r="J9" s="24">
        <v>3244</v>
      </c>
      <c r="K9" s="16">
        <f t="shared" si="1"/>
        <v>-5.3951589384660249E-2</v>
      </c>
      <c r="L9" s="16">
        <f t="shared" si="2"/>
        <v>-5.5053888727060879E-2</v>
      </c>
      <c r="M9" s="16">
        <f t="shared" si="3"/>
        <v>-0.27637742583091679</v>
      </c>
    </row>
    <row r="10" spans="1:13" x14ac:dyDescent="0.3">
      <c r="A10" s="49"/>
      <c r="B10" s="11" t="s">
        <v>39</v>
      </c>
      <c r="C10" s="24">
        <v>1185</v>
      </c>
      <c r="D10" s="24">
        <v>1094</v>
      </c>
      <c r="E10" s="24">
        <v>1093</v>
      </c>
      <c r="F10" s="24">
        <v>1060</v>
      </c>
      <c r="G10" s="24">
        <v>1148</v>
      </c>
      <c r="H10" s="24">
        <v>1145</v>
      </c>
      <c r="I10" s="24">
        <v>1141</v>
      </c>
      <c r="J10" s="24">
        <v>1143</v>
      </c>
      <c r="K10" s="16">
        <f t="shared" si="1"/>
        <v>1.7528483786152498E-3</v>
      </c>
      <c r="L10" s="16">
        <f t="shared" si="2"/>
        <v>-4.3554006968641113E-3</v>
      </c>
      <c r="M10" s="16">
        <f t="shared" si="3"/>
        <v>4.5745654162854532E-2</v>
      </c>
    </row>
    <row r="11" spans="1:13" x14ac:dyDescent="0.3">
      <c r="A11" s="49"/>
      <c r="B11" s="11" t="s">
        <v>40</v>
      </c>
      <c r="C11" s="24">
        <v>1455</v>
      </c>
      <c r="D11" s="24">
        <v>1452</v>
      </c>
      <c r="E11" s="24">
        <v>1522</v>
      </c>
      <c r="F11" s="24">
        <v>1508</v>
      </c>
      <c r="G11" s="24">
        <v>1565</v>
      </c>
      <c r="H11" s="24">
        <v>1546</v>
      </c>
      <c r="I11" s="24">
        <v>1489</v>
      </c>
      <c r="J11" s="24">
        <v>1478</v>
      </c>
      <c r="K11" s="16">
        <f t="shared" si="1"/>
        <v>-7.3875083948959034E-3</v>
      </c>
      <c r="L11" s="16">
        <f t="shared" si="2"/>
        <v>-5.5591054313099041E-2</v>
      </c>
      <c r="M11" s="16">
        <f t="shared" si="3"/>
        <v>-2.8909329829172142E-2</v>
      </c>
    </row>
    <row r="12" spans="1:13" ht="18" x14ac:dyDescent="0.3">
      <c r="A12" s="49"/>
      <c r="B12" s="11" t="s">
        <v>64</v>
      </c>
      <c r="C12" s="24">
        <v>16587</v>
      </c>
      <c r="D12" s="26">
        <v>14771</v>
      </c>
      <c r="E12" s="24">
        <v>16430</v>
      </c>
      <c r="F12" s="24">
        <v>13504</v>
      </c>
      <c r="G12" s="24">
        <v>12097</v>
      </c>
      <c r="H12" s="26">
        <v>9920</v>
      </c>
      <c r="I12" s="26">
        <v>8347</v>
      </c>
      <c r="J12" s="26">
        <v>6767</v>
      </c>
      <c r="K12" s="16">
        <f t="shared" si="1"/>
        <v>-0.18928956511321432</v>
      </c>
      <c r="L12" s="16">
        <f t="shared" si="2"/>
        <v>-0.44060510870463754</v>
      </c>
      <c r="M12" s="16">
        <f t="shared" si="3"/>
        <v>-0.58813146682897144</v>
      </c>
    </row>
    <row r="13" spans="1:13" x14ac:dyDescent="0.3">
      <c r="A13" s="49"/>
      <c r="B13" s="11" t="s">
        <v>41</v>
      </c>
      <c r="C13" s="24">
        <v>275</v>
      </c>
      <c r="D13" s="24">
        <v>324</v>
      </c>
      <c r="E13" s="24">
        <v>288</v>
      </c>
      <c r="F13" s="24">
        <v>270</v>
      </c>
      <c r="G13" s="24">
        <v>277</v>
      </c>
      <c r="H13" s="26">
        <v>256</v>
      </c>
      <c r="I13" s="26">
        <v>283</v>
      </c>
      <c r="J13" s="26">
        <v>303</v>
      </c>
      <c r="K13" s="16">
        <f t="shared" si="1"/>
        <v>7.0671378091872794E-2</v>
      </c>
      <c r="L13" s="16">
        <f t="shared" si="2"/>
        <v>9.3862815884476536E-2</v>
      </c>
      <c r="M13" s="16">
        <f t="shared" si="3"/>
        <v>5.2083333333333336E-2</v>
      </c>
    </row>
    <row r="14" spans="1:13" x14ac:dyDescent="0.3">
      <c r="A14" s="49"/>
      <c r="B14" s="11" t="s">
        <v>42</v>
      </c>
      <c r="C14" s="24">
        <v>971</v>
      </c>
      <c r="D14" s="24">
        <v>1066</v>
      </c>
      <c r="E14" s="24">
        <v>1095</v>
      </c>
      <c r="F14" s="24">
        <v>1134</v>
      </c>
      <c r="G14" s="24">
        <v>1068</v>
      </c>
      <c r="H14" s="26">
        <v>1010</v>
      </c>
      <c r="I14" s="26">
        <v>1006</v>
      </c>
      <c r="J14" s="26">
        <v>932</v>
      </c>
      <c r="K14" s="16">
        <f t="shared" si="1"/>
        <v>-7.3558648111332003E-2</v>
      </c>
      <c r="L14" s="16">
        <f t="shared" si="2"/>
        <v>-0.12734082397003746</v>
      </c>
      <c r="M14" s="16">
        <f t="shared" si="3"/>
        <v>-0.14885844748858448</v>
      </c>
    </row>
    <row r="15" spans="1:13" ht="18" x14ac:dyDescent="0.3">
      <c r="A15" s="49"/>
      <c r="B15" s="11" t="s">
        <v>67</v>
      </c>
      <c r="C15" s="24">
        <v>4215</v>
      </c>
      <c r="D15" s="24">
        <v>3688</v>
      </c>
      <c r="E15" s="24">
        <v>3569</v>
      </c>
      <c r="F15" s="24">
        <v>3359</v>
      </c>
      <c r="G15" s="24">
        <v>1729</v>
      </c>
      <c r="H15" s="26">
        <v>1741</v>
      </c>
      <c r="I15" s="26">
        <v>1691</v>
      </c>
      <c r="J15" s="26">
        <v>1615</v>
      </c>
      <c r="K15" s="16">
        <f t="shared" si="1"/>
        <v>-4.49438202247191E-2</v>
      </c>
      <c r="L15" s="16">
        <f t="shared" si="2"/>
        <v>-6.5934065934065936E-2</v>
      </c>
      <c r="M15" s="16">
        <f>(SUM(J15:J16)-E15)/E15</f>
        <v>-0.30540767722050993</v>
      </c>
    </row>
    <row r="16" spans="1:13" x14ac:dyDescent="0.3">
      <c r="A16" s="49"/>
      <c r="B16" s="11" t="s">
        <v>61</v>
      </c>
      <c r="C16" s="24"/>
      <c r="D16" s="24"/>
      <c r="E16" s="24"/>
      <c r="F16" s="24"/>
      <c r="G16" s="24">
        <v>1481</v>
      </c>
      <c r="H16" s="26">
        <v>1279</v>
      </c>
      <c r="I16" s="26">
        <v>1024</v>
      </c>
      <c r="J16" s="26">
        <v>864</v>
      </c>
      <c r="K16" s="16">
        <f t="shared" si="1"/>
        <v>-0.15625</v>
      </c>
      <c r="L16" s="16">
        <f t="shared" si="2"/>
        <v>-0.41661039837947333</v>
      </c>
      <c r="M16" s="16"/>
    </row>
    <row r="17" spans="1:15" x14ac:dyDescent="0.3">
      <c r="A17" s="49"/>
      <c r="B17" s="11" t="s">
        <v>43</v>
      </c>
      <c r="C17" s="24">
        <v>2006</v>
      </c>
      <c r="D17" s="24">
        <v>1958</v>
      </c>
      <c r="E17" s="24">
        <v>1821</v>
      </c>
      <c r="F17" s="24">
        <v>2112</v>
      </c>
      <c r="G17" s="24">
        <v>2111</v>
      </c>
      <c r="H17" s="26">
        <v>2300</v>
      </c>
      <c r="I17" s="26">
        <v>2185</v>
      </c>
      <c r="J17" s="26">
        <v>2129</v>
      </c>
      <c r="K17" s="16">
        <f t="shared" si="1"/>
        <v>-2.5629290617848969E-2</v>
      </c>
      <c r="L17" s="16">
        <f t="shared" si="2"/>
        <v>8.5267645665561345E-3</v>
      </c>
      <c r="M17" s="16">
        <f t="shared" ref="M17:M33" si="4">SUM(J17-E17)/E17</f>
        <v>0.16913783635365184</v>
      </c>
    </row>
    <row r="18" spans="1:15" x14ac:dyDescent="0.3">
      <c r="A18" s="49"/>
      <c r="B18" s="11" t="s">
        <v>44</v>
      </c>
      <c r="C18" s="24">
        <v>1819</v>
      </c>
      <c r="D18" s="26">
        <v>1713</v>
      </c>
      <c r="E18" s="24">
        <v>1526</v>
      </c>
      <c r="F18" s="24">
        <v>1390</v>
      </c>
      <c r="G18" s="24">
        <v>1290</v>
      </c>
      <c r="H18" s="26">
        <v>1199</v>
      </c>
      <c r="I18" s="26">
        <v>1112</v>
      </c>
      <c r="J18" s="26">
        <v>955</v>
      </c>
      <c r="K18" s="16">
        <f t="shared" si="1"/>
        <v>-0.14118705035971224</v>
      </c>
      <c r="L18" s="16">
        <f t="shared" si="2"/>
        <v>-0.25968992248062017</v>
      </c>
      <c r="M18" s="16">
        <f t="shared" si="4"/>
        <v>-0.37418086500655307</v>
      </c>
    </row>
    <row r="19" spans="1:15" x14ac:dyDescent="0.3">
      <c r="A19" s="49"/>
      <c r="B19" s="11" t="s">
        <v>45</v>
      </c>
      <c r="C19" s="24">
        <v>1169</v>
      </c>
      <c r="D19" s="24">
        <v>1167</v>
      </c>
      <c r="E19" s="24">
        <v>1103</v>
      </c>
      <c r="F19" s="24">
        <v>972</v>
      </c>
      <c r="G19" s="24">
        <v>874</v>
      </c>
      <c r="H19" s="24">
        <v>805</v>
      </c>
      <c r="I19" s="24">
        <v>740</v>
      </c>
      <c r="J19" s="24">
        <v>1167</v>
      </c>
      <c r="K19" s="16">
        <f t="shared" si="1"/>
        <v>0.57702702702702702</v>
      </c>
      <c r="L19" s="16">
        <f t="shared" si="2"/>
        <v>0.33524027459954231</v>
      </c>
      <c r="M19" s="16">
        <f t="shared" si="4"/>
        <v>5.8023572076155938E-2</v>
      </c>
    </row>
    <row r="20" spans="1:15" ht="18" x14ac:dyDescent="0.3">
      <c r="A20" s="49"/>
      <c r="B20" s="11" t="s">
        <v>65</v>
      </c>
      <c r="C20" s="24">
        <v>12151</v>
      </c>
      <c r="D20" s="24">
        <v>11584</v>
      </c>
      <c r="E20" s="24">
        <v>10749</v>
      </c>
      <c r="F20" s="24">
        <v>10010</v>
      </c>
      <c r="G20" s="24">
        <v>9473</v>
      </c>
      <c r="H20" s="24">
        <v>8389</v>
      </c>
      <c r="I20" s="24">
        <v>7374</v>
      </c>
      <c r="J20" s="24">
        <v>6992</v>
      </c>
      <c r="K20" s="16">
        <f t="shared" si="1"/>
        <v>-5.180363439110388E-2</v>
      </c>
      <c r="L20" s="16">
        <f t="shared" si="2"/>
        <v>-0.26190224849572469</v>
      </c>
      <c r="M20" s="16">
        <f t="shared" si="4"/>
        <v>-0.3495208856637827</v>
      </c>
    </row>
    <row r="21" spans="1:15" x14ac:dyDescent="0.3">
      <c r="A21" s="49"/>
      <c r="B21" s="11" t="s">
        <v>46</v>
      </c>
      <c r="C21" s="24">
        <v>5931</v>
      </c>
      <c r="D21" s="24">
        <v>6414</v>
      </c>
      <c r="E21" s="24">
        <v>6828</v>
      </c>
      <c r="F21" s="24">
        <v>7689</v>
      </c>
      <c r="G21" s="24">
        <v>9139</v>
      </c>
      <c r="H21" s="24">
        <v>10013</v>
      </c>
      <c r="I21" s="24">
        <v>10979</v>
      </c>
      <c r="J21" s="24">
        <v>10599</v>
      </c>
      <c r="K21" s="16">
        <f t="shared" si="1"/>
        <v>-3.4611531104836508E-2</v>
      </c>
      <c r="L21" s="16">
        <f t="shared" si="2"/>
        <v>0.15975489659700187</v>
      </c>
      <c r="M21" s="16">
        <f t="shared" si="4"/>
        <v>0.55228471001757473</v>
      </c>
    </row>
    <row r="22" spans="1:15" x14ac:dyDescent="0.3">
      <c r="A22" s="49"/>
      <c r="B22" s="11" t="s">
        <v>47</v>
      </c>
      <c r="C22" s="24">
        <v>5321</v>
      </c>
      <c r="D22" s="24">
        <v>5275</v>
      </c>
      <c r="E22" s="24">
        <v>5732</v>
      </c>
      <c r="F22" s="24">
        <v>5488</v>
      </c>
      <c r="G22" s="24">
        <v>5313</v>
      </c>
      <c r="H22" s="24">
        <v>5309</v>
      </c>
      <c r="I22" s="24">
        <v>4855</v>
      </c>
      <c r="J22" s="24">
        <v>4970</v>
      </c>
      <c r="K22" s="16">
        <f t="shared" si="1"/>
        <v>2.368692070030896E-2</v>
      </c>
      <c r="L22" s="16">
        <f t="shared" si="2"/>
        <v>-6.4558629776021087E-2</v>
      </c>
      <c r="M22" s="16">
        <f t="shared" si="4"/>
        <v>-0.13293789253314725</v>
      </c>
    </row>
    <row r="23" spans="1:15" x14ac:dyDescent="0.3">
      <c r="A23" s="49"/>
      <c r="B23" s="11" t="s">
        <v>48</v>
      </c>
      <c r="C23" s="24">
        <v>1550</v>
      </c>
      <c r="D23" s="24">
        <v>1728</v>
      </c>
      <c r="E23" s="24">
        <v>1808</v>
      </c>
      <c r="F23" s="24">
        <v>1820</v>
      </c>
      <c r="G23" s="24">
        <v>1869</v>
      </c>
      <c r="H23" s="24">
        <v>1769</v>
      </c>
      <c r="I23" s="24">
        <v>1675</v>
      </c>
      <c r="J23" s="24">
        <v>1773</v>
      </c>
      <c r="K23" s="16">
        <f t="shared" si="1"/>
        <v>5.8507462686567167E-2</v>
      </c>
      <c r="L23" s="16">
        <f t="shared" si="2"/>
        <v>-5.1364365971107544E-2</v>
      </c>
      <c r="M23" s="16">
        <f t="shared" si="4"/>
        <v>-1.9358407079646017E-2</v>
      </c>
    </row>
    <row r="24" spans="1:15" x14ac:dyDescent="0.3">
      <c r="A24" s="49"/>
      <c r="B24" s="11" t="s">
        <v>49</v>
      </c>
      <c r="C24" s="24">
        <v>10263</v>
      </c>
      <c r="D24" s="24">
        <v>11762</v>
      </c>
      <c r="E24" s="24">
        <v>10866</v>
      </c>
      <c r="F24" s="24">
        <v>10795</v>
      </c>
      <c r="G24" s="24">
        <v>11243</v>
      </c>
      <c r="H24" s="26">
        <v>11319</v>
      </c>
      <c r="I24" s="26">
        <v>10084</v>
      </c>
      <c r="J24" s="24">
        <v>8634</v>
      </c>
      <c r="K24" s="16">
        <f t="shared" ref="K24" si="5">SUM(J24-I24)/I24</f>
        <v>-0.14379214597381992</v>
      </c>
      <c r="L24" s="16">
        <f t="shared" ref="L24" si="6">SUM(J24-G24)/G24</f>
        <v>-0.23205550120074714</v>
      </c>
      <c r="M24" s="16">
        <f t="shared" ref="M24" si="7">SUM(J24-E24)/E24</f>
        <v>-0.20541137493097736</v>
      </c>
    </row>
    <row r="25" spans="1:15" x14ac:dyDescent="0.3">
      <c r="A25" s="49"/>
      <c r="B25" s="11" t="s">
        <v>50</v>
      </c>
      <c r="C25" s="24">
        <v>3002</v>
      </c>
      <c r="D25" s="24">
        <v>2930</v>
      </c>
      <c r="E25" s="24">
        <v>2845</v>
      </c>
      <c r="F25" s="24">
        <v>3039</v>
      </c>
      <c r="G25" s="24">
        <v>3134</v>
      </c>
      <c r="H25" s="24">
        <v>2980</v>
      </c>
      <c r="I25" s="24">
        <v>3683</v>
      </c>
      <c r="J25" s="24">
        <v>3600</v>
      </c>
      <c r="K25" s="16">
        <f t="shared" si="1"/>
        <v>-2.2535976106434971E-2</v>
      </c>
      <c r="L25" s="16">
        <f t="shared" si="2"/>
        <v>0.14869176770899808</v>
      </c>
      <c r="M25" s="16">
        <f t="shared" si="4"/>
        <v>0.26537785588752194</v>
      </c>
      <c r="O25"/>
    </row>
    <row r="26" spans="1:15" ht="18" x14ac:dyDescent="0.3">
      <c r="A26" s="49"/>
      <c r="B26" s="11" t="s">
        <v>66</v>
      </c>
      <c r="C26" s="24">
        <v>17052</v>
      </c>
      <c r="D26" s="24">
        <v>17595</v>
      </c>
      <c r="E26" s="24">
        <v>16485</v>
      </c>
      <c r="F26" s="24">
        <v>14458</v>
      </c>
      <c r="G26" s="24">
        <v>14438</v>
      </c>
      <c r="H26" s="24">
        <v>12799</v>
      </c>
      <c r="I26" s="24">
        <v>12229</v>
      </c>
      <c r="J26" s="24">
        <v>13474</v>
      </c>
      <c r="K26" s="16">
        <f t="shared" si="1"/>
        <v>0.10180717965491863</v>
      </c>
      <c r="L26" s="16">
        <f t="shared" si="2"/>
        <v>-6.6768250450200864E-2</v>
      </c>
      <c r="M26" s="16">
        <f t="shared" si="4"/>
        <v>-0.18265089475280558</v>
      </c>
      <c r="O26"/>
    </row>
    <row r="27" spans="1:15" x14ac:dyDescent="0.3">
      <c r="A27" s="49"/>
      <c r="B27" s="11" t="s">
        <v>51</v>
      </c>
      <c r="C27" s="39">
        <v>3696</v>
      </c>
      <c r="D27" s="39">
        <v>3684</v>
      </c>
      <c r="E27" s="39">
        <v>3656</v>
      </c>
      <c r="F27" s="39">
        <v>3551</v>
      </c>
      <c r="G27" s="39">
        <v>3325</v>
      </c>
      <c r="H27" s="39">
        <v>3280</v>
      </c>
      <c r="I27" s="39">
        <v>3039</v>
      </c>
      <c r="J27" s="39">
        <v>2709</v>
      </c>
      <c r="K27" s="16">
        <f t="shared" si="1"/>
        <v>-0.10858835143139191</v>
      </c>
      <c r="L27" s="16">
        <f t="shared" si="2"/>
        <v>-0.18526315789473685</v>
      </c>
      <c r="M27" s="16">
        <f t="shared" si="4"/>
        <v>-0.25902625820568925</v>
      </c>
      <c r="O27"/>
    </row>
    <row r="28" spans="1:15" x14ac:dyDescent="0.3">
      <c r="A28" s="49"/>
      <c r="B28" s="11" t="s">
        <v>52</v>
      </c>
      <c r="C28" s="24">
        <v>862</v>
      </c>
      <c r="D28" s="24">
        <v>893</v>
      </c>
      <c r="E28" s="24">
        <v>949</v>
      </c>
      <c r="F28" s="24">
        <v>862</v>
      </c>
      <c r="G28" s="24">
        <v>756</v>
      </c>
      <c r="H28" s="24">
        <v>661</v>
      </c>
      <c r="I28" s="24">
        <v>622</v>
      </c>
      <c r="J28" s="24">
        <v>593</v>
      </c>
      <c r="K28" s="16">
        <f t="shared" si="1"/>
        <v>-4.6623794212218649E-2</v>
      </c>
      <c r="L28" s="16">
        <f t="shared" si="2"/>
        <v>-0.21560846560846561</v>
      </c>
      <c r="M28" s="16">
        <f t="shared" si="4"/>
        <v>-0.37513171759747105</v>
      </c>
    </row>
    <row r="29" spans="1:15" x14ac:dyDescent="0.3">
      <c r="A29" s="49"/>
      <c r="B29" s="11" t="s">
        <v>53</v>
      </c>
      <c r="C29" s="24">
        <v>14348</v>
      </c>
      <c r="D29" s="24">
        <v>14688</v>
      </c>
      <c r="E29" s="24">
        <v>15047</v>
      </c>
      <c r="F29" s="24">
        <v>15303</v>
      </c>
      <c r="G29" s="24">
        <v>15852</v>
      </c>
      <c r="H29" s="24">
        <v>16191</v>
      </c>
      <c r="I29" s="24">
        <v>15449</v>
      </c>
      <c r="J29" s="24">
        <v>16973</v>
      </c>
      <c r="K29" s="16">
        <f t="shared" si="1"/>
        <v>9.8647161628584376E-2</v>
      </c>
      <c r="L29" s="16">
        <f t="shared" si="2"/>
        <v>7.071662881655312E-2</v>
      </c>
      <c r="M29" s="16">
        <f t="shared" si="4"/>
        <v>0.12799893666511597</v>
      </c>
    </row>
    <row r="30" spans="1:15" x14ac:dyDescent="0.3">
      <c r="A30" s="49"/>
      <c r="B30" s="11" t="s">
        <v>54</v>
      </c>
      <c r="C30" s="24">
        <v>16893</v>
      </c>
      <c r="D30" s="24">
        <v>15302</v>
      </c>
      <c r="E30" s="24">
        <v>14224</v>
      </c>
      <c r="F30" s="24">
        <v>12883</v>
      </c>
      <c r="G30" s="24">
        <v>11638</v>
      </c>
      <c r="H30" s="24">
        <v>9966</v>
      </c>
      <c r="I30" s="24">
        <v>8239</v>
      </c>
      <c r="J30" s="24">
        <v>6745</v>
      </c>
      <c r="K30" s="16">
        <f t="shared" si="1"/>
        <v>-0.18133268600558319</v>
      </c>
      <c r="L30" s="16">
        <f t="shared" si="2"/>
        <v>-0.42043306410036091</v>
      </c>
      <c r="M30" s="16">
        <f t="shared" si="4"/>
        <v>-0.52580146231721037</v>
      </c>
    </row>
    <row r="31" spans="1:15" x14ac:dyDescent="0.3">
      <c r="A31" s="49"/>
      <c r="B31" s="11" t="s">
        <v>55</v>
      </c>
      <c r="C31" s="24">
        <v>944</v>
      </c>
      <c r="D31" s="24">
        <v>930</v>
      </c>
      <c r="E31" s="24">
        <v>856</v>
      </c>
      <c r="F31" s="24">
        <v>767</v>
      </c>
      <c r="G31" s="24">
        <v>717</v>
      </c>
      <c r="H31" s="26">
        <v>658</v>
      </c>
      <c r="I31" s="26">
        <v>609</v>
      </c>
      <c r="J31" s="26">
        <v>654</v>
      </c>
      <c r="K31" s="16">
        <f t="shared" si="1"/>
        <v>7.3891625615763554E-2</v>
      </c>
      <c r="L31" s="16">
        <f t="shared" si="2"/>
        <v>-8.7866108786610872E-2</v>
      </c>
      <c r="M31" s="16">
        <f t="shared" si="4"/>
        <v>-0.23598130841121495</v>
      </c>
    </row>
    <row r="32" spans="1:15" x14ac:dyDescent="0.3">
      <c r="A32" s="49"/>
      <c r="B32" s="11" t="s">
        <v>56</v>
      </c>
      <c r="C32" s="24">
        <v>1060</v>
      </c>
      <c r="D32" s="24">
        <v>1063</v>
      </c>
      <c r="E32" s="24">
        <v>997</v>
      </c>
      <c r="F32" s="24">
        <v>933</v>
      </c>
      <c r="G32" s="24">
        <v>808</v>
      </c>
      <c r="H32" s="24">
        <v>739</v>
      </c>
      <c r="I32" s="24">
        <v>751</v>
      </c>
      <c r="J32" s="24">
        <v>805</v>
      </c>
      <c r="K32" s="16">
        <f t="shared" si="1"/>
        <v>7.1904127829560585E-2</v>
      </c>
      <c r="L32" s="16">
        <f t="shared" si="2"/>
        <v>-3.7128712871287127E-3</v>
      </c>
      <c r="M32" s="16">
        <f t="shared" si="4"/>
        <v>-0.19257773319959878</v>
      </c>
    </row>
    <row r="33" spans="1:15" x14ac:dyDescent="0.3">
      <c r="A33" s="49"/>
      <c r="B33" s="11" t="s">
        <v>57</v>
      </c>
      <c r="C33" s="24">
        <v>2042</v>
      </c>
      <c r="D33" s="27">
        <v>2172</v>
      </c>
      <c r="E33" s="27">
        <v>2076</v>
      </c>
      <c r="F33" s="27">
        <v>2212</v>
      </c>
      <c r="G33" s="27">
        <v>2240</v>
      </c>
      <c r="H33" s="27">
        <v>2153</v>
      </c>
      <c r="I33" s="27">
        <v>2109</v>
      </c>
      <c r="J33" s="27">
        <v>1730</v>
      </c>
      <c r="K33" s="16">
        <f t="shared" si="1"/>
        <v>-0.17970602181128498</v>
      </c>
      <c r="L33" s="16">
        <f t="shared" si="2"/>
        <v>-0.22767857142857142</v>
      </c>
      <c r="M33" s="16">
        <f t="shared" si="4"/>
        <v>-0.16666666666666666</v>
      </c>
    </row>
    <row r="34" spans="1:15" x14ac:dyDescent="0.3">
      <c r="A34" s="49"/>
      <c r="B34" s="11" t="s">
        <v>15</v>
      </c>
      <c r="C34" s="37">
        <f t="shared" ref="C34:G34" si="8">SUM(C8:C33)</f>
        <v>131221</v>
      </c>
      <c r="D34" s="37">
        <f t="shared" si="8"/>
        <v>129760</v>
      </c>
      <c r="E34" s="37">
        <f t="shared" si="8"/>
        <v>127758</v>
      </c>
      <c r="F34" s="37">
        <f t="shared" si="8"/>
        <v>120994</v>
      </c>
      <c r="G34" s="37">
        <f t="shared" si="8"/>
        <v>118644</v>
      </c>
      <c r="H34" s="37">
        <f t="shared" ref="H34:I34" si="9">SUM(H8:H33)</f>
        <v>112775</v>
      </c>
      <c r="I34" s="37">
        <f t="shared" si="9"/>
        <v>105557</v>
      </c>
      <c r="J34" s="37">
        <f t="shared" ref="J34" si="10">SUM(J8:J33)</f>
        <v>102224</v>
      </c>
      <c r="K34" s="42">
        <f t="shared" ref="K34" si="11">SUM(J34-I34)/I34</f>
        <v>-3.1575357389846244E-2</v>
      </c>
      <c r="L34" s="42">
        <f t="shared" ref="L34" si="12">SUM(J34-G34)/G34</f>
        <v>-0.13839722194126969</v>
      </c>
      <c r="M34" s="42">
        <f t="shared" ref="M34" si="13">SUM(J34-E34)/E34</f>
        <v>-0.19986223954664287</v>
      </c>
      <c r="O34" s="46"/>
    </row>
    <row r="35" spans="1:15" x14ac:dyDescent="0.3">
      <c r="B35" s="35"/>
      <c r="C35" s="35"/>
      <c r="D35" s="35"/>
      <c r="E35" s="35"/>
      <c r="F35" s="35"/>
      <c r="G35" s="35"/>
      <c r="H35" s="35"/>
      <c r="I35" s="35"/>
      <c r="J35" s="35"/>
      <c r="K35" s="16"/>
      <c r="L35" s="16"/>
      <c r="M35" s="16"/>
    </row>
    <row r="36" spans="1:15" x14ac:dyDescent="0.3">
      <c r="B36" s="28" t="s">
        <v>58</v>
      </c>
      <c r="C36" s="37">
        <f>C34+C6</f>
        <v>132059</v>
      </c>
      <c r="D36" s="37">
        <f>D34+D6</f>
        <v>130536</v>
      </c>
      <c r="E36" s="37">
        <f>E34+E6</f>
        <v>128666</v>
      </c>
      <c r="F36" s="37">
        <f>F34</f>
        <v>120994</v>
      </c>
      <c r="G36" s="37">
        <f>G34</f>
        <v>118644</v>
      </c>
      <c r="H36" s="37">
        <f>H34</f>
        <v>112775</v>
      </c>
      <c r="I36" s="37">
        <f>I34</f>
        <v>105557</v>
      </c>
      <c r="J36" s="37">
        <f>J34</f>
        <v>102224</v>
      </c>
      <c r="K36" s="42">
        <f t="shared" ref="K36" si="14">SUM(J36-I36)/I36</f>
        <v>-3.1575357389846244E-2</v>
      </c>
      <c r="L36" s="42">
        <f t="shared" ref="L36" si="15">SUM(J36-G36)/G36</f>
        <v>-0.13839722194126969</v>
      </c>
      <c r="M36" s="42">
        <f t="shared" ref="M36" si="16">SUM(J36-E36)/E36</f>
        <v>-0.20550883683335147</v>
      </c>
    </row>
    <row r="37" spans="1:15" x14ac:dyDescent="0.3">
      <c r="B37" s="35"/>
      <c r="C37" s="35"/>
      <c r="D37" s="35"/>
      <c r="E37" s="35"/>
      <c r="F37" s="35"/>
      <c r="G37" s="35"/>
      <c r="H37" s="35"/>
      <c r="I37" s="35"/>
      <c r="J37" s="35"/>
      <c r="K37" s="16"/>
      <c r="L37" s="16"/>
      <c r="M37" s="16"/>
    </row>
    <row r="38" spans="1:15" x14ac:dyDescent="0.3">
      <c r="B38" s="28" t="s">
        <v>59</v>
      </c>
      <c r="C38" s="37">
        <f>SUM('PUB HCT'!C39+C36)</f>
        <v>384968</v>
      </c>
      <c r="D38" s="37">
        <f>SUM('PUB HCT'!D39+D36)</f>
        <v>378636</v>
      </c>
      <c r="E38" s="37">
        <f>SUM('PUB HCT'!E39+E36)</f>
        <v>375665</v>
      </c>
      <c r="F38" s="37">
        <f>SUM('PUB HCT'!F39+F36)</f>
        <v>358414</v>
      </c>
      <c r="G38" s="37">
        <f>SUM('PUB HCT'!G39+G36)</f>
        <v>350323</v>
      </c>
      <c r="H38" s="37">
        <f>SUM('PUB HCT'!H39+H36)</f>
        <v>338496</v>
      </c>
      <c r="I38" s="37">
        <f>SUM('PUB HCT'!I39+I36)</f>
        <v>318486</v>
      </c>
      <c r="J38" s="37">
        <f>SUM('PUB HCT'!J39+J36)</f>
        <v>313400</v>
      </c>
      <c r="K38" s="42">
        <f t="shared" ref="K38" si="17">SUM(J38-I38)/I38</f>
        <v>-1.5969304773208241E-2</v>
      </c>
      <c r="L38" s="42">
        <f t="shared" ref="L38" si="18">SUM(J38-G38)/G38</f>
        <v>-0.1053970193221684</v>
      </c>
      <c r="M38" s="42">
        <f t="shared" ref="M38" si="19">SUM(J38-E38)/E38</f>
        <v>-0.16574607695686316</v>
      </c>
    </row>
    <row r="39" spans="1:15" x14ac:dyDescent="0.3">
      <c r="E39" s="44"/>
      <c r="F39" s="44"/>
      <c r="G39" s="44"/>
      <c r="H39" s="44"/>
      <c r="I39" s="44"/>
    </row>
    <row r="40" spans="1:15" x14ac:dyDescent="0.3">
      <c r="B40" s="29" t="s">
        <v>68</v>
      </c>
    </row>
    <row r="41" spans="1:15" x14ac:dyDescent="0.3">
      <c r="B41" s="29" t="s">
        <v>69</v>
      </c>
    </row>
    <row r="42" spans="1:15" x14ac:dyDescent="0.3">
      <c r="B42" s="29" t="s">
        <v>70</v>
      </c>
    </row>
    <row r="43" spans="1:15" x14ac:dyDescent="0.3">
      <c r="B43" s="29" t="s">
        <v>71</v>
      </c>
    </row>
    <row r="44" spans="1:15" x14ac:dyDescent="0.3">
      <c r="B44" s="29" t="s">
        <v>72</v>
      </c>
    </row>
    <row r="45" spans="1:15" x14ac:dyDescent="0.3">
      <c r="B45" s="29"/>
    </row>
  </sheetData>
  <mergeCells count="2">
    <mergeCell ref="A5:A6"/>
    <mergeCell ref="A8:A34"/>
  </mergeCells>
  <pageMargins left="0.7" right="0.7" top="0.75" bottom="0.75" header="0.3" footer="0.3"/>
  <pageSetup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zoomScaleNormal="100" workbookViewId="0">
      <selection activeCell="B12" sqref="B12"/>
    </sheetView>
  </sheetViews>
  <sheetFormatPr defaultRowHeight="16.5" x14ac:dyDescent="0.3"/>
  <cols>
    <col min="1" max="1" width="10.7109375" style="22" customWidth="1"/>
    <col min="2" max="2" width="48.7109375" style="22" customWidth="1"/>
    <col min="3" max="4" width="11.7109375" style="22" hidden="1" customWidth="1"/>
    <col min="5" max="13" width="11.7109375" style="22" customWidth="1"/>
    <col min="14" max="16384" width="9.140625" style="22"/>
  </cols>
  <sheetData>
    <row r="1" spans="1:13" s="18" customFormat="1" ht="16.5" customHeight="1" x14ac:dyDescent="0.25">
      <c r="A1" s="43" t="s">
        <v>74</v>
      </c>
      <c r="B1" s="43"/>
      <c r="C1" s="43"/>
      <c r="D1" s="43"/>
      <c r="E1" s="43"/>
      <c r="F1" s="43"/>
      <c r="H1" s="40"/>
      <c r="I1" s="40"/>
      <c r="J1" s="40"/>
    </row>
    <row r="2" spans="1:13" s="18" customFormat="1" ht="16.5" customHeight="1" x14ac:dyDescent="0.25">
      <c r="A2" s="43" t="s">
        <v>34</v>
      </c>
      <c r="B2" s="43"/>
      <c r="C2" s="43"/>
      <c r="D2" s="43"/>
      <c r="E2" s="43"/>
      <c r="F2" s="43"/>
      <c r="H2" s="40"/>
      <c r="I2" s="40"/>
      <c r="J2" s="40"/>
    </row>
    <row r="4" spans="1:13" s="32" customFormat="1" ht="30" x14ac:dyDescent="0.3">
      <c r="A4" s="30"/>
      <c r="B4" s="10"/>
      <c r="C4" s="31">
        <v>2014</v>
      </c>
      <c r="D4" s="31">
        <v>2015</v>
      </c>
      <c r="E4" s="31">
        <v>2016</v>
      </c>
      <c r="F4" s="31">
        <v>2017</v>
      </c>
      <c r="G4" s="31">
        <v>2018</v>
      </c>
      <c r="H4" s="31">
        <v>2019</v>
      </c>
      <c r="I4" s="31">
        <v>2020</v>
      </c>
      <c r="J4" s="41">
        <v>2021</v>
      </c>
      <c r="K4" s="17" t="s">
        <v>1</v>
      </c>
      <c r="L4" s="23" t="s">
        <v>2</v>
      </c>
      <c r="M4" s="17" t="s">
        <v>3</v>
      </c>
    </row>
    <row r="5" spans="1:13" ht="16.5" customHeight="1" x14ac:dyDescent="0.3">
      <c r="A5" s="47" t="s">
        <v>35</v>
      </c>
      <c r="B5" s="11" t="s">
        <v>63</v>
      </c>
      <c r="C5" s="39">
        <v>489</v>
      </c>
      <c r="D5" s="39">
        <v>442</v>
      </c>
      <c r="E5" s="39">
        <v>480</v>
      </c>
      <c r="F5" s="34" t="s">
        <v>60</v>
      </c>
      <c r="G5" s="34" t="s">
        <v>60</v>
      </c>
      <c r="H5" s="34" t="s">
        <v>60</v>
      </c>
      <c r="I5" s="34" t="s">
        <v>60</v>
      </c>
      <c r="J5" s="34" t="s">
        <v>60</v>
      </c>
      <c r="K5" s="34" t="s">
        <v>60</v>
      </c>
      <c r="L5" s="34" t="s">
        <v>60</v>
      </c>
      <c r="M5" s="34" t="s">
        <v>60</v>
      </c>
    </row>
    <row r="6" spans="1:13" ht="16.5" customHeight="1" x14ac:dyDescent="0.3">
      <c r="A6" s="47"/>
      <c r="B6" s="11" t="s">
        <v>15</v>
      </c>
      <c r="C6" s="37">
        <f t="shared" ref="C6:E6" si="0">C5</f>
        <v>489</v>
      </c>
      <c r="D6" s="37">
        <f t="shared" si="0"/>
        <v>442</v>
      </c>
      <c r="E6" s="37">
        <f t="shared" si="0"/>
        <v>480</v>
      </c>
      <c r="F6" s="34" t="s">
        <v>60</v>
      </c>
      <c r="G6" s="34" t="s">
        <v>60</v>
      </c>
      <c r="H6" s="34" t="s">
        <v>60</v>
      </c>
      <c r="I6" s="34" t="s">
        <v>60</v>
      </c>
      <c r="J6" s="34" t="s">
        <v>60</v>
      </c>
      <c r="K6" s="34" t="s">
        <v>60</v>
      </c>
      <c r="L6" s="34" t="s">
        <v>60</v>
      </c>
      <c r="M6" s="34" t="s">
        <v>60</v>
      </c>
    </row>
    <row r="7" spans="1:13" ht="16.5" customHeight="1" x14ac:dyDescent="0.3">
      <c r="A7" s="10"/>
      <c r="B7" s="38"/>
      <c r="C7" s="39"/>
      <c r="D7" s="39"/>
      <c r="E7" s="39"/>
      <c r="F7" s="39"/>
      <c r="G7" s="39"/>
      <c r="H7" s="21"/>
      <c r="I7" s="39"/>
      <c r="J7" s="39"/>
      <c r="K7" s="16"/>
      <c r="L7" s="16"/>
      <c r="M7" s="16"/>
    </row>
    <row r="8" spans="1:13" ht="16.5" customHeight="1" x14ac:dyDescent="0.3">
      <c r="A8" s="48" t="s">
        <v>36</v>
      </c>
      <c r="B8" s="11" t="s">
        <v>37</v>
      </c>
      <c r="C8" s="39">
        <v>1511</v>
      </c>
      <c r="D8" s="33">
        <v>1485</v>
      </c>
      <c r="E8" s="33">
        <v>1390</v>
      </c>
      <c r="F8" s="33">
        <v>1366</v>
      </c>
      <c r="G8" s="33">
        <v>1330</v>
      </c>
      <c r="H8" s="33">
        <v>1267</v>
      </c>
      <c r="I8" s="33">
        <v>1183</v>
      </c>
      <c r="J8" s="33">
        <v>1150</v>
      </c>
      <c r="K8" s="16">
        <f t="shared" ref="K8:K34" si="1">SUM(J8-I8)/I8</f>
        <v>-2.7895181741335588E-2</v>
      </c>
      <c r="L8" s="16">
        <f t="shared" ref="L8:L34" si="2">SUM(J8-G8)/G8</f>
        <v>-0.13533834586466165</v>
      </c>
      <c r="M8" s="16">
        <f t="shared" ref="M8:M14" si="3">SUM(J8-E8)/E8</f>
        <v>-0.17266187050359713</v>
      </c>
    </row>
    <row r="9" spans="1:13" x14ac:dyDescent="0.3">
      <c r="A9" s="49"/>
      <c r="B9" s="11" t="s">
        <v>38</v>
      </c>
      <c r="C9" s="39">
        <v>1806</v>
      </c>
      <c r="D9" s="39">
        <v>2184</v>
      </c>
      <c r="E9" s="39">
        <v>2062</v>
      </c>
      <c r="F9" s="39">
        <v>2493</v>
      </c>
      <c r="G9" s="39">
        <v>1814</v>
      </c>
      <c r="H9" s="39">
        <v>2002</v>
      </c>
      <c r="I9" s="39">
        <v>1773</v>
      </c>
      <c r="J9" s="39">
        <v>1717</v>
      </c>
      <c r="K9" s="16">
        <f t="shared" si="1"/>
        <v>-3.1584884376762552E-2</v>
      </c>
      <c r="L9" s="16">
        <f t="shared" si="2"/>
        <v>-5.3472987872105845E-2</v>
      </c>
      <c r="M9" s="16">
        <f t="shared" si="3"/>
        <v>-0.16731328806983511</v>
      </c>
    </row>
    <row r="10" spans="1:13" x14ac:dyDescent="0.3">
      <c r="A10" s="49"/>
      <c r="B10" s="11" t="s">
        <v>39</v>
      </c>
      <c r="C10" s="39">
        <v>1212</v>
      </c>
      <c r="D10" s="39">
        <v>1147</v>
      </c>
      <c r="E10" s="39">
        <v>1113</v>
      </c>
      <c r="F10" s="39">
        <v>1084</v>
      </c>
      <c r="G10" s="39">
        <v>1172</v>
      </c>
      <c r="H10" s="39">
        <v>1124</v>
      </c>
      <c r="I10" s="39">
        <v>1173</v>
      </c>
      <c r="J10" s="39">
        <v>1183</v>
      </c>
      <c r="K10" s="16">
        <f t="shared" si="1"/>
        <v>8.5251491901108273E-3</v>
      </c>
      <c r="L10" s="16">
        <f t="shared" si="2"/>
        <v>9.3856655290102398E-3</v>
      </c>
      <c r="M10" s="16">
        <f t="shared" si="3"/>
        <v>6.2893081761006289E-2</v>
      </c>
    </row>
    <row r="11" spans="1:13" x14ac:dyDescent="0.3">
      <c r="A11" s="49"/>
      <c r="B11" s="11" t="s">
        <v>40</v>
      </c>
      <c r="C11" s="39">
        <v>1610</v>
      </c>
      <c r="D11" s="39">
        <v>1595</v>
      </c>
      <c r="E11" s="39">
        <v>1716</v>
      </c>
      <c r="F11" s="39">
        <v>1660</v>
      </c>
      <c r="G11" s="39">
        <v>1718</v>
      </c>
      <c r="H11" s="21">
        <v>1655</v>
      </c>
      <c r="I11" s="39">
        <v>1616</v>
      </c>
      <c r="J11" s="39">
        <v>1869</v>
      </c>
      <c r="K11" s="16">
        <f t="shared" si="1"/>
        <v>0.15655940594059406</v>
      </c>
      <c r="L11" s="16">
        <f t="shared" si="2"/>
        <v>8.7892898719441212E-2</v>
      </c>
      <c r="M11" s="16">
        <f t="shared" si="3"/>
        <v>8.9160839160839167E-2</v>
      </c>
    </row>
    <row r="12" spans="1:13" ht="18" x14ac:dyDescent="0.3">
      <c r="A12" s="49"/>
      <c r="B12" s="11" t="s">
        <v>64</v>
      </c>
      <c r="C12" s="33">
        <v>11768</v>
      </c>
      <c r="D12" s="33">
        <v>10483</v>
      </c>
      <c r="E12" s="33">
        <v>9288</v>
      </c>
      <c r="F12" s="39">
        <v>7690</v>
      </c>
      <c r="G12" s="39">
        <v>6855</v>
      </c>
      <c r="H12" s="33">
        <v>5600</v>
      </c>
      <c r="I12" s="33">
        <v>4837</v>
      </c>
      <c r="J12" s="33">
        <v>4016</v>
      </c>
      <c r="K12" s="16">
        <f t="shared" si="1"/>
        <v>-0.16973330576803805</v>
      </c>
      <c r="L12" s="16">
        <f t="shared" si="2"/>
        <v>-0.41415025528811089</v>
      </c>
      <c r="M12" s="16">
        <f t="shared" si="3"/>
        <v>-0.56761412575366066</v>
      </c>
    </row>
    <row r="13" spans="1:13" x14ac:dyDescent="0.3">
      <c r="A13" s="49"/>
      <c r="B13" s="11" t="s">
        <v>41</v>
      </c>
      <c r="C13" s="39">
        <v>277</v>
      </c>
      <c r="D13" s="39">
        <v>337</v>
      </c>
      <c r="E13" s="39">
        <v>295</v>
      </c>
      <c r="F13" s="39">
        <v>276</v>
      </c>
      <c r="G13" s="39">
        <v>282</v>
      </c>
      <c r="H13" s="39">
        <v>259</v>
      </c>
      <c r="I13" s="39">
        <v>285</v>
      </c>
      <c r="J13" s="39">
        <v>303</v>
      </c>
      <c r="K13" s="16">
        <f t="shared" si="1"/>
        <v>6.3157894736842107E-2</v>
      </c>
      <c r="L13" s="16">
        <f t="shared" si="2"/>
        <v>7.4468085106382975E-2</v>
      </c>
      <c r="M13" s="16">
        <f t="shared" si="3"/>
        <v>2.7118644067796609E-2</v>
      </c>
    </row>
    <row r="14" spans="1:13" x14ac:dyDescent="0.3">
      <c r="A14" s="49"/>
      <c r="B14" s="11" t="s">
        <v>42</v>
      </c>
      <c r="C14" s="39">
        <v>946</v>
      </c>
      <c r="D14" s="39">
        <v>1027</v>
      </c>
      <c r="E14" s="39">
        <v>1055</v>
      </c>
      <c r="F14" s="39">
        <v>1095</v>
      </c>
      <c r="G14" s="39">
        <v>1035</v>
      </c>
      <c r="H14" s="21">
        <v>984</v>
      </c>
      <c r="I14" s="39">
        <v>972</v>
      </c>
      <c r="J14" s="39">
        <v>880</v>
      </c>
      <c r="K14" s="16">
        <f t="shared" si="1"/>
        <v>-9.4650205761316872E-2</v>
      </c>
      <c r="L14" s="16">
        <f t="shared" si="2"/>
        <v>-0.14975845410628019</v>
      </c>
      <c r="M14" s="16">
        <f t="shared" si="3"/>
        <v>-0.16587677725118483</v>
      </c>
    </row>
    <row r="15" spans="1:13" ht="18" x14ac:dyDescent="0.3">
      <c r="A15" s="49"/>
      <c r="B15" s="11" t="s">
        <v>67</v>
      </c>
      <c r="C15" s="39">
        <v>3274</v>
      </c>
      <c r="D15" s="39">
        <v>2837</v>
      </c>
      <c r="E15" s="39">
        <v>2811</v>
      </c>
      <c r="F15" s="39">
        <v>2812</v>
      </c>
      <c r="G15" s="39">
        <v>1599</v>
      </c>
      <c r="H15" s="21">
        <v>1593</v>
      </c>
      <c r="I15" s="39">
        <v>1532</v>
      </c>
      <c r="J15" s="39">
        <v>1449</v>
      </c>
      <c r="K15" s="16">
        <f t="shared" si="1"/>
        <v>-5.4177545691906005E-2</v>
      </c>
      <c r="L15" s="16">
        <f t="shared" si="2"/>
        <v>-9.3808630393996242E-2</v>
      </c>
      <c r="M15" s="16">
        <f>(SUM(J15:J16)-E15)/E15</f>
        <v>-0.2849519743863394</v>
      </c>
    </row>
    <row r="16" spans="1:13" x14ac:dyDescent="0.3">
      <c r="A16" s="49"/>
      <c r="B16" s="11" t="s">
        <v>61</v>
      </c>
      <c r="C16" s="39"/>
      <c r="D16" s="39"/>
      <c r="E16" s="39"/>
      <c r="F16" s="39"/>
      <c r="G16" s="39">
        <v>1031</v>
      </c>
      <c r="H16" s="39">
        <v>859</v>
      </c>
      <c r="I16" s="39">
        <v>685</v>
      </c>
      <c r="J16" s="39">
        <v>561</v>
      </c>
      <c r="K16" s="16">
        <f t="shared" si="1"/>
        <v>-0.18102189781021899</v>
      </c>
      <c r="L16" s="16">
        <f t="shared" si="2"/>
        <v>-0.45586808923375366</v>
      </c>
      <c r="M16" s="16"/>
    </row>
    <row r="17" spans="1:13" x14ac:dyDescent="0.3">
      <c r="A17" s="49"/>
      <c r="B17" s="11" t="s">
        <v>43</v>
      </c>
      <c r="C17" s="39">
        <v>1872</v>
      </c>
      <c r="D17" s="39">
        <v>1830</v>
      </c>
      <c r="E17" s="39">
        <v>1723</v>
      </c>
      <c r="F17" s="39">
        <v>1792</v>
      </c>
      <c r="G17" s="39">
        <v>1788</v>
      </c>
      <c r="H17" s="21">
        <v>1907</v>
      </c>
      <c r="I17" s="39">
        <v>1826</v>
      </c>
      <c r="J17" s="39">
        <v>1921</v>
      </c>
      <c r="K17" s="16">
        <f t="shared" si="1"/>
        <v>5.2026286966046005E-2</v>
      </c>
      <c r="L17" s="16">
        <f t="shared" si="2"/>
        <v>7.4384787472035793E-2</v>
      </c>
      <c r="M17" s="16">
        <f t="shared" ref="M17:M34" si="4">SUM(J17-E17)/E17</f>
        <v>0.11491584445734185</v>
      </c>
    </row>
    <row r="18" spans="1:13" x14ac:dyDescent="0.3">
      <c r="A18" s="49"/>
      <c r="B18" s="11" t="s">
        <v>44</v>
      </c>
      <c r="C18" s="39">
        <v>1383</v>
      </c>
      <c r="D18" s="33">
        <v>1373</v>
      </c>
      <c r="E18" s="33">
        <v>1217</v>
      </c>
      <c r="F18" s="33">
        <v>1125</v>
      </c>
      <c r="G18" s="39">
        <v>1049</v>
      </c>
      <c r="H18" s="33">
        <v>1006</v>
      </c>
      <c r="I18" s="33">
        <v>945</v>
      </c>
      <c r="J18" s="33">
        <v>795</v>
      </c>
      <c r="K18" s="16">
        <f t="shared" si="1"/>
        <v>-0.15873015873015872</v>
      </c>
      <c r="L18" s="16">
        <f t="shared" si="2"/>
        <v>-0.24213536701620592</v>
      </c>
      <c r="M18" s="16">
        <f t="shared" si="4"/>
        <v>-0.34675431388660644</v>
      </c>
    </row>
    <row r="19" spans="1:13" x14ac:dyDescent="0.3">
      <c r="A19" s="49"/>
      <c r="B19" s="11" t="s">
        <v>45</v>
      </c>
      <c r="C19" s="39">
        <v>945</v>
      </c>
      <c r="D19" s="39">
        <v>944</v>
      </c>
      <c r="E19" s="39">
        <v>895</v>
      </c>
      <c r="F19" s="39">
        <v>834</v>
      </c>
      <c r="G19" s="39">
        <v>730</v>
      </c>
      <c r="H19" s="39">
        <v>692</v>
      </c>
      <c r="I19" s="39">
        <v>608</v>
      </c>
      <c r="J19" s="39">
        <v>772</v>
      </c>
      <c r="K19" s="16">
        <f t="shared" si="1"/>
        <v>0.26973684210526316</v>
      </c>
      <c r="L19" s="16">
        <f t="shared" si="2"/>
        <v>5.7534246575342465E-2</v>
      </c>
      <c r="M19" s="16">
        <f t="shared" si="4"/>
        <v>-0.13743016759776536</v>
      </c>
    </row>
    <row r="20" spans="1:13" ht="18" x14ac:dyDescent="0.3">
      <c r="A20" s="49"/>
      <c r="B20" s="11" t="s">
        <v>65</v>
      </c>
      <c r="C20" s="39">
        <v>10407</v>
      </c>
      <c r="D20" s="39">
        <v>8952</v>
      </c>
      <c r="E20" s="39">
        <v>8372</v>
      </c>
      <c r="F20" s="39">
        <v>7797</v>
      </c>
      <c r="G20" s="39">
        <v>7465</v>
      </c>
      <c r="H20" s="21">
        <v>6467</v>
      </c>
      <c r="I20" s="39">
        <v>5886</v>
      </c>
      <c r="J20" s="39">
        <v>5488</v>
      </c>
      <c r="K20" s="16">
        <f t="shared" si="1"/>
        <v>-6.7618076792388723E-2</v>
      </c>
      <c r="L20" s="16">
        <f t="shared" si="2"/>
        <v>-0.26483590087073006</v>
      </c>
      <c r="M20" s="16">
        <f t="shared" si="4"/>
        <v>-0.34448160535117056</v>
      </c>
    </row>
    <row r="21" spans="1:13" x14ac:dyDescent="0.3">
      <c r="A21" s="49"/>
      <c r="B21" s="11" t="s">
        <v>46</v>
      </c>
      <c r="C21" s="39">
        <v>3942</v>
      </c>
      <c r="D21" s="39">
        <v>4201</v>
      </c>
      <c r="E21" s="39">
        <v>4605</v>
      </c>
      <c r="F21" s="39">
        <v>5245</v>
      </c>
      <c r="G21" s="39">
        <v>6150</v>
      </c>
      <c r="H21" s="21">
        <v>6695</v>
      </c>
      <c r="I21" s="39">
        <v>7290</v>
      </c>
      <c r="J21" s="39">
        <v>7026</v>
      </c>
      <c r="K21" s="16">
        <f t="shared" si="1"/>
        <v>-3.6213991769547323E-2</v>
      </c>
      <c r="L21" s="16">
        <f t="shared" si="2"/>
        <v>0.14243902439024389</v>
      </c>
      <c r="M21" s="16">
        <f t="shared" si="4"/>
        <v>0.52573289902280129</v>
      </c>
    </row>
    <row r="22" spans="1:13" x14ac:dyDescent="0.3">
      <c r="A22" s="49"/>
      <c r="B22" s="11" t="s">
        <v>47</v>
      </c>
      <c r="C22" s="39">
        <v>2846</v>
      </c>
      <c r="D22" s="39">
        <v>2784</v>
      </c>
      <c r="E22" s="39">
        <v>2978</v>
      </c>
      <c r="F22" s="39">
        <v>2839</v>
      </c>
      <c r="G22" s="39">
        <v>2872</v>
      </c>
      <c r="H22" s="39">
        <v>2875</v>
      </c>
      <c r="I22" s="39">
        <v>2618</v>
      </c>
      <c r="J22" s="39">
        <v>2577</v>
      </c>
      <c r="K22" s="16">
        <f t="shared" si="1"/>
        <v>-1.5660809778456838E-2</v>
      </c>
      <c r="L22" s="16">
        <f t="shared" si="2"/>
        <v>-0.10271587743732591</v>
      </c>
      <c r="M22" s="16">
        <f t="shared" si="4"/>
        <v>-0.13465413028878442</v>
      </c>
    </row>
    <row r="23" spans="1:13" x14ac:dyDescent="0.3">
      <c r="A23" s="49"/>
      <c r="B23" s="11" t="s">
        <v>48</v>
      </c>
      <c r="C23" s="39">
        <v>1417</v>
      </c>
      <c r="D23" s="39">
        <v>1490</v>
      </c>
      <c r="E23" s="39">
        <v>1481</v>
      </c>
      <c r="F23" s="39">
        <v>1495</v>
      </c>
      <c r="G23" s="39">
        <v>1544</v>
      </c>
      <c r="H23" s="21">
        <v>1514</v>
      </c>
      <c r="I23" s="39">
        <v>1472</v>
      </c>
      <c r="J23" s="39">
        <v>1568</v>
      </c>
      <c r="K23" s="16">
        <f t="shared" si="1"/>
        <v>6.5217391304347824E-2</v>
      </c>
      <c r="L23" s="16">
        <f t="shared" si="2"/>
        <v>1.5544041450777202E-2</v>
      </c>
      <c r="M23" s="16">
        <f t="shared" si="4"/>
        <v>5.8744091829844698E-2</v>
      </c>
    </row>
    <row r="24" spans="1:13" x14ac:dyDescent="0.3">
      <c r="A24" s="49"/>
      <c r="B24" s="11" t="s">
        <v>49</v>
      </c>
      <c r="C24" s="39">
        <v>4065</v>
      </c>
      <c r="D24" s="39">
        <v>6383</v>
      </c>
      <c r="E24" s="39">
        <v>5715</v>
      </c>
      <c r="F24" s="39">
        <v>5823</v>
      </c>
      <c r="G24" s="39">
        <v>6338</v>
      </c>
      <c r="H24" s="33">
        <v>6526</v>
      </c>
      <c r="I24" s="33">
        <v>5894</v>
      </c>
      <c r="J24" s="39">
        <v>5087</v>
      </c>
      <c r="K24" s="16">
        <f t="shared" ref="K24" si="5">SUM(J24-I24)/I24</f>
        <v>-0.13691890057685782</v>
      </c>
      <c r="L24" s="16">
        <f t="shared" ref="L24" si="6">SUM(J24-G24)/G24</f>
        <v>-0.19738087724834333</v>
      </c>
      <c r="M24" s="16">
        <f t="shared" ref="M24" si="7">SUM(J24-E24)/E24</f>
        <v>-0.10988626421697288</v>
      </c>
    </row>
    <row r="25" spans="1:13" x14ac:dyDescent="0.3">
      <c r="A25" s="49"/>
      <c r="B25" s="11" t="s">
        <v>50</v>
      </c>
      <c r="C25" s="39">
        <v>2377</v>
      </c>
      <c r="D25" s="39">
        <v>2391</v>
      </c>
      <c r="E25" s="39">
        <v>2311</v>
      </c>
      <c r="F25" s="39">
        <v>2415</v>
      </c>
      <c r="G25" s="39">
        <v>2439</v>
      </c>
      <c r="H25" s="21">
        <v>2273</v>
      </c>
      <c r="I25" s="39">
        <v>2822</v>
      </c>
      <c r="J25" s="39">
        <v>2719</v>
      </c>
      <c r="K25" s="16">
        <f t="shared" si="1"/>
        <v>-3.6498936924167259E-2</v>
      </c>
      <c r="L25" s="16">
        <f t="shared" si="2"/>
        <v>0.11480114801148011</v>
      </c>
      <c r="M25" s="16">
        <f t="shared" si="4"/>
        <v>0.17654694937256599</v>
      </c>
    </row>
    <row r="26" spans="1:13" ht="18" x14ac:dyDescent="0.3">
      <c r="A26" s="49"/>
      <c r="B26" s="11" t="s">
        <v>66</v>
      </c>
      <c r="C26" s="39">
        <v>11623</v>
      </c>
      <c r="D26" s="39">
        <v>12666</v>
      </c>
      <c r="E26" s="39">
        <v>11824</v>
      </c>
      <c r="F26" s="39">
        <v>11208</v>
      </c>
      <c r="G26" s="39">
        <v>11174</v>
      </c>
      <c r="H26" s="39">
        <v>10809</v>
      </c>
      <c r="I26" s="39">
        <v>10706</v>
      </c>
      <c r="J26" s="39">
        <v>11021</v>
      </c>
      <c r="K26" s="16">
        <f t="shared" si="1"/>
        <v>2.9422753596114327E-2</v>
      </c>
      <c r="L26" s="16">
        <f t="shared" si="2"/>
        <v>-1.3692500447467336E-2</v>
      </c>
      <c r="M26" s="16">
        <f t="shared" si="4"/>
        <v>-6.7912719891745604E-2</v>
      </c>
    </row>
    <row r="27" spans="1:13" x14ac:dyDescent="0.3">
      <c r="A27" s="49"/>
      <c r="B27" s="11" t="s">
        <v>51</v>
      </c>
      <c r="C27" s="39">
        <v>2998</v>
      </c>
      <c r="D27" s="39">
        <v>2927</v>
      </c>
      <c r="E27" s="39">
        <v>2876</v>
      </c>
      <c r="F27" s="39">
        <v>2797</v>
      </c>
      <c r="G27" s="39">
        <v>2702</v>
      </c>
      <c r="H27" s="39">
        <v>2635</v>
      </c>
      <c r="I27" s="39">
        <v>2483</v>
      </c>
      <c r="J27" s="39">
        <v>2201</v>
      </c>
      <c r="K27" s="16">
        <f t="shared" si="1"/>
        <v>-0.11357229158276279</v>
      </c>
      <c r="L27" s="16">
        <f t="shared" si="2"/>
        <v>-0.18541820873427092</v>
      </c>
      <c r="M27" s="16">
        <f t="shared" si="4"/>
        <v>-0.23470097357440889</v>
      </c>
    </row>
    <row r="28" spans="1:13" x14ac:dyDescent="0.3">
      <c r="A28" s="49"/>
      <c r="B28" s="11" t="s">
        <v>52</v>
      </c>
      <c r="C28" s="39">
        <v>686</v>
      </c>
      <c r="D28" s="39">
        <v>780</v>
      </c>
      <c r="E28" s="39">
        <v>864</v>
      </c>
      <c r="F28" s="39">
        <v>798</v>
      </c>
      <c r="G28" s="39">
        <v>714</v>
      </c>
      <c r="H28" s="39">
        <v>640</v>
      </c>
      <c r="I28" s="39">
        <v>611</v>
      </c>
      <c r="J28" s="39">
        <v>578</v>
      </c>
      <c r="K28" s="16">
        <f t="shared" si="1"/>
        <v>-5.4009819967266774E-2</v>
      </c>
      <c r="L28" s="16">
        <f t="shared" si="2"/>
        <v>-0.19047619047619047</v>
      </c>
      <c r="M28" s="16">
        <f t="shared" si="4"/>
        <v>-0.33101851851851855</v>
      </c>
    </row>
    <row r="29" spans="1:13" x14ac:dyDescent="0.3">
      <c r="A29" s="49"/>
      <c r="B29" s="11" t="s">
        <v>53</v>
      </c>
      <c r="C29" s="39">
        <v>13320</v>
      </c>
      <c r="D29" s="39">
        <v>13795</v>
      </c>
      <c r="E29" s="39">
        <v>13966</v>
      </c>
      <c r="F29" s="39">
        <v>14296</v>
      </c>
      <c r="G29" s="39">
        <v>14825</v>
      </c>
      <c r="H29" s="39">
        <v>15184</v>
      </c>
      <c r="I29" s="39">
        <v>14508</v>
      </c>
      <c r="J29" s="39">
        <v>16024</v>
      </c>
      <c r="K29" s="16">
        <f t="shared" si="1"/>
        <v>0.10449407223600772</v>
      </c>
      <c r="L29" s="16">
        <f t="shared" si="2"/>
        <v>8.087689713322091E-2</v>
      </c>
      <c r="M29" s="16">
        <f t="shared" si="4"/>
        <v>0.1473578691106974</v>
      </c>
    </row>
    <row r="30" spans="1:13" x14ac:dyDescent="0.3">
      <c r="A30" s="49"/>
      <c r="B30" s="11" t="s">
        <v>54</v>
      </c>
      <c r="C30" s="39">
        <v>9837</v>
      </c>
      <c r="D30" s="39">
        <v>9133</v>
      </c>
      <c r="E30" s="39">
        <v>8519</v>
      </c>
      <c r="F30" s="39">
        <v>7848</v>
      </c>
      <c r="G30" s="39">
        <v>7158</v>
      </c>
      <c r="H30" s="21">
        <v>6407</v>
      </c>
      <c r="I30" s="39">
        <v>5408</v>
      </c>
      <c r="J30" s="39">
        <v>4517</v>
      </c>
      <c r="K30" s="16">
        <f t="shared" si="1"/>
        <v>-0.16475591715976332</v>
      </c>
      <c r="L30" s="16">
        <f t="shared" si="2"/>
        <v>-0.36895780944397877</v>
      </c>
      <c r="M30" s="16">
        <f t="shared" si="4"/>
        <v>-0.46977344758774503</v>
      </c>
    </row>
    <row r="31" spans="1:13" x14ac:dyDescent="0.3">
      <c r="A31" s="49"/>
      <c r="B31" s="11" t="s">
        <v>55</v>
      </c>
      <c r="C31" s="39">
        <v>962</v>
      </c>
      <c r="D31" s="39">
        <v>939</v>
      </c>
      <c r="E31" s="39">
        <v>864</v>
      </c>
      <c r="F31" s="39">
        <v>757</v>
      </c>
      <c r="G31" s="39">
        <v>714</v>
      </c>
      <c r="H31" s="33">
        <v>657</v>
      </c>
      <c r="I31" s="33">
        <v>606</v>
      </c>
      <c r="J31" s="33">
        <v>640</v>
      </c>
      <c r="K31" s="16">
        <f t="shared" si="1"/>
        <v>5.6105610561056105E-2</v>
      </c>
      <c r="L31" s="16">
        <f t="shared" si="2"/>
        <v>-0.10364145658263306</v>
      </c>
      <c r="M31" s="16">
        <f t="shared" si="4"/>
        <v>-0.25925925925925924</v>
      </c>
    </row>
    <row r="32" spans="1:13" x14ac:dyDescent="0.3">
      <c r="A32" s="49"/>
      <c r="B32" s="11" t="s">
        <v>56</v>
      </c>
      <c r="C32" s="39">
        <v>1074</v>
      </c>
      <c r="D32" s="39">
        <v>1072</v>
      </c>
      <c r="E32" s="39">
        <v>1021</v>
      </c>
      <c r="F32" s="39">
        <v>950</v>
      </c>
      <c r="G32" s="39">
        <v>816</v>
      </c>
      <c r="H32" s="21">
        <v>746</v>
      </c>
      <c r="I32" s="39">
        <v>757</v>
      </c>
      <c r="J32" s="39">
        <v>800</v>
      </c>
      <c r="K32" s="16">
        <f t="shared" si="1"/>
        <v>5.6803170409511231E-2</v>
      </c>
      <c r="L32" s="16">
        <f t="shared" si="2"/>
        <v>-1.9607843137254902E-2</v>
      </c>
      <c r="M32" s="16">
        <f t="shared" si="4"/>
        <v>-0.21645445641527913</v>
      </c>
    </row>
    <row r="33" spans="1:15" x14ac:dyDescent="0.3">
      <c r="A33" s="49"/>
      <c r="B33" s="11" t="s">
        <v>57</v>
      </c>
      <c r="C33" s="39">
        <v>1423</v>
      </c>
      <c r="D33" s="39">
        <v>1465</v>
      </c>
      <c r="E33" s="39">
        <v>1416</v>
      </c>
      <c r="F33" s="39">
        <v>1459</v>
      </c>
      <c r="G33" s="39">
        <v>1445</v>
      </c>
      <c r="H33" s="21">
        <v>1331</v>
      </c>
      <c r="I33" s="39">
        <v>1271</v>
      </c>
      <c r="J33" s="39">
        <v>1034</v>
      </c>
      <c r="K33" s="16">
        <f t="shared" si="1"/>
        <v>-0.18646734854445318</v>
      </c>
      <c r="L33" s="16">
        <f t="shared" si="2"/>
        <v>-0.28442906574394461</v>
      </c>
      <c r="M33" s="16">
        <f t="shared" si="4"/>
        <v>-0.26977401129943501</v>
      </c>
    </row>
    <row r="34" spans="1:15" x14ac:dyDescent="0.3">
      <c r="A34" s="49"/>
      <c r="B34" s="11" t="s">
        <v>15</v>
      </c>
      <c r="C34" s="37">
        <f t="shared" ref="C34:F34" si="8">SUM(C8:C33)</f>
        <v>93581</v>
      </c>
      <c r="D34" s="37">
        <f t="shared" si="8"/>
        <v>94220</v>
      </c>
      <c r="E34" s="37">
        <f t="shared" si="8"/>
        <v>90377</v>
      </c>
      <c r="F34" s="37">
        <f t="shared" si="8"/>
        <v>87954</v>
      </c>
      <c r="G34" s="37">
        <f t="shared" ref="G34:H34" si="9">SUM(G8:G33)</f>
        <v>86759</v>
      </c>
      <c r="H34" s="37">
        <f t="shared" si="9"/>
        <v>83707</v>
      </c>
      <c r="I34" s="37">
        <f t="shared" ref="I34:J34" si="10">SUM(I8:I33)</f>
        <v>79767</v>
      </c>
      <c r="J34" s="37">
        <f t="shared" si="10"/>
        <v>77896</v>
      </c>
      <c r="K34" s="42">
        <f t="shared" si="1"/>
        <v>-2.3455815061366229E-2</v>
      </c>
      <c r="L34" s="42">
        <f t="shared" si="2"/>
        <v>-0.10215654860014522</v>
      </c>
      <c r="M34" s="42">
        <f t="shared" si="4"/>
        <v>-0.13809929517465727</v>
      </c>
      <c r="O34" s="46"/>
    </row>
    <row r="35" spans="1:15" x14ac:dyDescent="0.3">
      <c r="B35" s="35"/>
      <c r="C35" s="35"/>
      <c r="D35" s="35"/>
      <c r="E35" s="35"/>
      <c r="F35" s="35"/>
      <c r="G35" s="35"/>
      <c r="H35" s="35"/>
      <c r="I35" s="35"/>
      <c r="J35" s="35"/>
      <c r="K35" s="16"/>
      <c r="L35" s="16"/>
      <c r="M35" s="16"/>
    </row>
    <row r="36" spans="1:15" x14ac:dyDescent="0.3">
      <c r="B36" s="28" t="s">
        <v>58</v>
      </c>
      <c r="C36" s="37">
        <f>C34+C6</f>
        <v>94070</v>
      </c>
      <c r="D36" s="37">
        <f>D34+D6</f>
        <v>94662</v>
      </c>
      <c r="E36" s="37">
        <f>E34+E6</f>
        <v>90857</v>
      </c>
      <c r="F36" s="37">
        <f>F34</f>
        <v>87954</v>
      </c>
      <c r="G36" s="37">
        <f>G34</f>
        <v>86759</v>
      </c>
      <c r="H36" s="37">
        <f>H34</f>
        <v>83707</v>
      </c>
      <c r="I36" s="37">
        <f>I34</f>
        <v>79767</v>
      </c>
      <c r="J36" s="37">
        <f>J34</f>
        <v>77896</v>
      </c>
      <c r="K36" s="42">
        <f t="shared" ref="K36" si="11">SUM(J36-I36)/I36</f>
        <v>-2.3455815061366229E-2</v>
      </c>
      <c r="L36" s="42">
        <f t="shared" ref="L36" si="12">SUM(J36-G36)/G36</f>
        <v>-0.10215654860014522</v>
      </c>
      <c r="M36" s="42">
        <f t="shared" ref="M36" si="13">SUM(J36-E36)/E36</f>
        <v>-0.14265274002003148</v>
      </c>
    </row>
    <row r="37" spans="1:15" x14ac:dyDescent="0.3">
      <c r="B37" s="35"/>
      <c r="C37" s="35"/>
      <c r="D37" s="35"/>
      <c r="E37" s="35"/>
      <c r="F37" s="35"/>
      <c r="G37" s="35"/>
      <c r="H37" s="35"/>
      <c r="I37" s="35"/>
      <c r="J37" s="35"/>
      <c r="K37" s="16"/>
      <c r="L37" s="16"/>
      <c r="M37" s="16"/>
    </row>
    <row r="38" spans="1:15" x14ac:dyDescent="0.3">
      <c r="B38" s="28" t="s">
        <v>59</v>
      </c>
      <c r="C38" s="37">
        <f>'PUB FTE'!C36+C36</f>
        <v>278376</v>
      </c>
      <c r="D38" s="37">
        <f>'PUB FTE'!D36+D36</f>
        <v>275009</v>
      </c>
      <c r="E38" s="37">
        <f>'PUB FTE'!E36+E36</f>
        <v>268781.2</v>
      </c>
      <c r="F38" s="37">
        <f>'PUB FTE'!F36+F36</f>
        <v>259988</v>
      </c>
      <c r="G38" s="37">
        <f>'PUB FTE'!G36+G36</f>
        <v>253173</v>
      </c>
      <c r="H38" s="37">
        <f>'PUB FTE'!H36+H36</f>
        <v>244996</v>
      </c>
      <c r="I38" s="37">
        <f>'PUB FTE'!I36+I36</f>
        <v>233337</v>
      </c>
      <c r="J38" s="37">
        <f>'PUB FTE'!J36+J36</f>
        <v>227509</v>
      </c>
      <c r="K38" s="42">
        <f t="shared" ref="K38" si="14">SUM(J38-I38)/I38</f>
        <v>-2.4976750365351401E-2</v>
      </c>
      <c r="L38" s="42">
        <f t="shared" ref="L38" si="15">SUM(J38-G38)/G38</f>
        <v>-0.10136941932986535</v>
      </c>
      <c r="M38" s="42">
        <f t="shared" ref="M38" si="16">SUM(J38-E38)/E38</f>
        <v>-0.1535531502947379</v>
      </c>
    </row>
    <row r="40" spans="1:15" x14ac:dyDescent="0.3">
      <c r="B40" s="29" t="s">
        <v>68</v>
      </c>
      <c r="E40" s="45"/>
      <c r="F40" s="45"/>
      <c r="G40" s="45"/>
      <c r="H40" s="45"/>
      <c r="I40" s="45"/>
      <c r="J40" s="18"/>
    </row>
    <row r="41" spans="1:15" x14ac:dyDescent="0.3">
      <c r="B41" s="29" t="s">
        <v>69</v>
      </c>
    </row>
    <row r="42" spans="1:15" x14ac:dyDescent="0.3">
      <c r="B42" s="29" t="s">
        <v>70</v>
      </c>
    </row>
    <row r="43" spans="1:15" x14ac:dyDescent="0.3">
      <c r="B43" s="29" t="s">
        <v>71</v>
      </c>
    </row>
    <row r="44" spans="1:15" x14ac:dyDescent="0.3">
      <c r="B44" s="29" t="s">
        <v>72</v>
      </c>
    </row>
    <row r="45" spans="1:15" x14ac:dyDescent="0.3">
      <c r="B45" s="29"/>
    </row>
  </sheetData>
  <mergeCells count="2">
    <mergeCell ref="A5:A6"/>
    <mergeCell ref="A8:A34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PUB HCT</vt:lpstr>
      <vt:lpstr>PUB FTE</vt:lpstr>
      <vt:lpstr>IND HCT</vt:lpstr>
      <vt:lpstr>IND FTE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kintzj1</dc:creator>
  <cp:lastModifiedBy>Kintzel, Jeremy</cp:lastModifiedBy>
  <cp:lastPrinted>2020-11-18T15:33:23Z</cp:lastPrinted>
  <dcterms:created xsi:type="dcterms:W3CDTF">2014-10-17T14:22:21Z</dcterms:created>
  <dcterms:modified xsi:type="dcterms:W3CDTF">2021-12-10T17:36:44Z</dcterms:modified>
</cp:coreProperties>
</file>