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360" yWindow="300" windowWidth="12120" windowHeight="9090"/>
  </bookViews>
  <sheets>
    <sheet name="Table 77 - In and Out state UG " sheetId="1" r:id="rId1"/>
    <sheet name="Pivot" sheetId="3" r:id="rId2"/>
    <sheet name="data" sheetId="2" r:id="rId3"/>
    <sheet name="78_Pivot" sheetId="5" r:id="rId4"/>
    <sheet name="78_data" sheetId="4" r:id="rId5"/>
  </sheets>
  <definedNames>
    <definedName name="_xlnm.Print_Area" localSheetId="0">'Table 77 - In and Out state UG '!$A$1:$M$106</definedName>
  </definedNames>
  <calcPr calcId="125725"/>
  <pivotCaches>
    <pivotCache cacheId="6" r:id="rId6"/>
    <pivotCache cacheId="7" r:id="rId7"/>
  </pivotCaches>
</workbook>
</file>

<file path=xl/calcChain.xml><?xml version="1.0" encoding="utf-8"?>
<calcChain xmlns="http://schemas.openxmlformats.org/spreadsheetml/2006/main">
  <c r="J32" i="1"/>
  <c r="K32"/>
  <c r="L32"/>
  <c r="M32"/>
  <c r="J33"/>
  <c r="K33"/>
  <c r="L33"/>
  <c r="M33"/>
  <c r="J34"/>
  <c r="K34"/>
  <c r="L34"/>
  <c r="M34"/>
  <c r="J35"/>
  <c r="K35"/>
  <c r="L35"/>
  <c r="M35"/>
  <c r="J36"/>
  <c r="K36"/>
  <c r="L36"/>
  <c r="M36"/>
  <c r="J37"/>
  <c r="K37"/>
  <c r="L37"/>
  <c r="M37"/>
  <c r="J38"/>
  <c r="K38"/>
  <c r="L38"/>
  <c r="M38"/>
  <c r="J39"/>
  <c r="K39"/>
  <c r="L39"/>
  <c r="M39"/>
  <c r="J40"/>
  <c r="K40"/>
  <c r="L40"/>
  <c r="M40"/>
  <c r="J41"/>
  <c r="K41"/>
  <c r="L41"/>
  <c r="M41"/>
  <c r="J42"/>
  <c r="K42"/>
  <c r="L42"/>
  <c r="M42"/>
  <c r="J43"/>
  <c r="K43"/>
  <c r="L43"/>
  <c r="M43"/>
  <c r="J44"/>
  <c r="K44"/>
  <c r="L44"/>
  <c r="M44"/>
  <c r="J45"/>
  <c r="K45"/>
  <c r="L45"/>
  <c r="M45"/>
  <c r="J46"/>
  <c r="K46"/>
  <c r="L46"/>
  <c r="M46"/>
  <c r="J47"/>
  <c r="K47"/>
  <c r="L47"/>
  <c r="M47"/>
  <c r="J48"/>
  <c r="K48"/>
  <c r="L48"/>
  <c r="M48"/>
  <c r="J49"/>
  <c r="K49"/>
  <c r="L49"/>
  <c r="M49"/>
  <c r="D32"/>
  <c r="F32"/>
  <c r="H32"/>
  <c r="D33"/>
  <c r="F33"/>
  <c r="H33"/>
  <c r="D34"/>
  <c r="F34"/>
  <c r="H34"/>
  <c r="D35"/>
  <c r="F35"/>
  <c r="H35"/>
  <c r="D36"/>
  <c r="F36"/>
  <c r="H36"/>
  <c r="D37"/>
  <c r="F37"/>
  <c r="H37"/>
  <c r="D38"/>
  <c r="F38"/>
  <c r="H38"/>
  <c r="D39"/>
  <c r="F39"/>
  <c r="H39"/>
  <c r="D40"/>
  <c r="F40"/>
  <c r="H40"/>
  <c r="D41"/>
  <c r="F41"/>
  <c r="H41"/>
  <c r="D42"/>
  <c r="F42"/>
  <c r="H42"/>
  <c r="D43"/>
  <c r="F43"/>
  <c r="H43"/>
  <c r="D44"/>
  <c r="F44"/>
  <c r="H44"/>
  <c r="D45"/>
  <c r="F45"/>
  <c r="H45"/>
  <c r="D46"/>
  <c r="F46"/>
  <c r="H46"/>
  <c r="D47"/>
  <c r="F47"/>
  <c r="H47"/>
  <c r="D48"/>
  <c r="F48"/>
  <c r="H48"/>
  <c r="D49"/>
  <c r="F49"/>
  <c r="H49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F38" i="2"/>
  <c r="I38" s="1"/>
  <c r="D38"/>
  <c r="F36"/>
  <c r="J36" s="1"/>
  <c r="D36"/>
  <c r="L98" i="1"/>
  <c r="K98"/>
  <c r="J98"/>
  <c r="M98" s="1"/>
  <c r="H98"/>
  <c r="F98"/>
  <c r="D98"/>
  <c r="B98"/>
  <c r="L97"/>
  <c r="K97"/>
  <c r="J97"/>
  <c r="H97"/>
  <c r="F97"/>
  <c r="D97"/>
  <c r="B97"/>
  <c r="L93"/>
  <c r="K93"/>
  <c r="J93"/>
  <c r="H93"/>
  <c r="F93"/>
  <c r="D93"/>
  <c r="B93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L69"/>
  <c r="K69"/>
  <c r="J69"/>
  <c r="H69"/>
  <c r="F69"/>
  <c r="D69"/>
  <c r="B69"/>
  <c r="K101"/>
  <c r="L101"/>
  <c r="J101"/>
  <c r="H101"/>
  <c r="F101"/>
  <c r="D101"/>
  <c r="B101"/>
  <c r="L50"/>
  <c r="K50"/>
  <c r="J50"/>
  <c r="H50"/>
  <c r="F50"/>
  <c r="D50"/>
  <c r="B50"/>
  <c r="L30"/>
  <c r="L31"/>
  <c r="K30"/>
  <c r="K31"/>
  <c r="J30"/>
  <c r="J31"/>
  <c r="H30"/>
  <c r="H31"/>
  <c r="F30"/>
  <c r="F31"/>
  <c r="D30"/>
  <c r="D31"/>
  <c r="B30"/>
  <c r="B31"/>
  <c r="L29"/>
  <c r="K29"/>
  <c r="J29"/>
  <c r="H29"/>
  <c r="F29"/>
  <c r="D29"/>
  <c r="B29"/>
  <c r="L25"/>
  <c r="K25"/>
  <c r="J25"/>
  <c r="H25"/>
  <c r="F25"/>
  <c r="D25"/>
  <c r="B25"/>
  <c r="L13"/>
  <c r="L14"/>
  <c r="L15"/>
  <c r="L16"/>
  <c r="L17"/>
  <c r="L18"/>
  <c r="L19"/>
  <c r="L20"/>
  <c r="L21"/>
  <c r="L22"/>
  <c r="L23"/>
  <c r="L24"/>
  <c r="K13"/>
  <c r="K14"/>
  <c r="K15"/>
  <c r="K16"/>
  <c r="K17"/>
  <c r="K18"/>
  <c r="K19"/>
  <c r="K20"/>
  <c r="K21"/>
  <c r="K22"/>
  <c r="K23"/>
  <c r="K24"/>
  <c r="J13"/>
  <c r="J14"/>
  <c r="J15"/>
  <c r="J16"/>
  <c r="J17"/>
  <c r="J18"/>
  <c r="J19"/>
  <c r="J20"/>
  <c r="J21"/>
  <c r="J22"/>
  <c r="J23"/>
  <c r="J24"/>
  <c r="H13"/>
  <c r="H14"/>
  <c r="H15"/>
  <c r="H16"/>
  <c r="H17"/>
  <c r="H18"/>
  <c r="H19"/>
  <c r="H20"/>
  <c r="H21"/>
  <c r="H22"/>
  <c r="H23"/>
  <c r="H24"/>
  <c r="F13"/>
  <c r="F14"/>
  <c r="F15"/>
  <c r="F16"/>
  <c r="F17"/>
  <c r="F18"/>
  <c r="F19"/>
  <c r="F20"/>
  <c r="F21"/>
  <c r="F22"/>
  <c r="F23"/>
  <c r="F24"/>
  <c r="D13"/>
  <c r="D14"/>
  <c r="D15"/>
  <c r="D16"/>
  <c r="D17"/>
  <c r="D18"/>
  <c r="D19"/>
  <c r="D20"/>
  <c r="D21"/>
  <c r="D22"/>
  <c r="D23"/>
  <c r="D24"/>
  <c r="B13"/>
  <c r="B14"/>
  <c r="B15"/>
  <c r="B16"/>
  <c r="B17"/>
  <c r="B18"/>
  <c r="B19"/>
  <c r="B20"/>
  <c r="B21"/>
  <c r="B22"/>
  <c r="B23"/>
  <c r="B24"/>
  <c r="L12"/>
  <c r="K12"/>
  <c r="J12"/>
  <c r="H12"/>
  <c r="F12"/>
  <c r="D12"/>
  <c r="B12"/>
  <c r="L52"/>
  <c r="K52"/>
  <c r="J52"/>
  <c r="H52"/>
  <c r="F52"/>
  <c r="D52"/>
  <c r="B52"/>
  <c r="H36" i="2" l="1"/>
  <c r="H38"/>
  <c r="J38"/>
  <c r="I36"/>
  <c r="D103" i="1"/>
  <c r="H103"/>
  <c r="M52"/>
  <c r="M25"/>
  <c r="B103"/>
  <c r="F103"/>
  <c r="M12"/>
  <c r="B99"/>
  <c r="D99"/>
  <c r="F99"/>
  <c r="M91" l="1"/>
  <c r="M87"/>
  <c r="M83"/>
  <c r="M79"/>
  <c r="M75"/>
  <c r="M89"/>
  <c r="M86"/>
  <c r="M81"/>
  <c r="M77"/>
  <c r="M73"/>
  <c r="M69"/>
  <c r="M24"/>
  <c r="M20"/>
  <c r="M17"/>
  <c r="M21"/>
  <c r="M23"/>
  <c r="M19"/>
  <c r="M13"/>
  <c r="M29"/>
  <c r="M31"/>
  <c r="H99"/>
  <c r="M97"/>
  <c r="M30"/>
  <c r="M16"/>
  <c r="M22"/>
  <c r="M15"/>
  <c r="M18"/>
  <c r="M14"/>
  <c r="M92"/>
  <c r="M90"/>
  <c r="M88"/>
  <c r="M85"/>
  <c r="M84"/>
  <c r="M82"/>
  <c r="M80"/>
  <c r="M78"/>
  <c r="M76"/>
  <c r="M74"/>
  <c r="M72"/>
  <c r="M71"/>
  <c r="M50" l="1"/>
  <c r="K99"/>
  <c r="J99"/>
  <c r="L99"/>
  <c r="M93" l="1"/>
  <c r="M99"/>
  <c r="M101" l="1"/>
  <c r="L103"/>
  <c r="J103"/>
  <c r="K103"/>
  <c r="M103" l="1"/>
</calcChain>
</file>

<file path=xl/sharedStrings.xml><?xml version="1.0" encoding="utf-8"?>
<sst xmlns="http://schemas.openxmlformats.org/spreadsheetml/2006/main" count="384" uniqueCount="170">
  <si>
    <t xml:space="preserve">           STUDENT HEADCOUNT</t>
  </si>
  <si>
    <t xml:space="preserve">           PERCENT BREAKDOWN</t>
  </si>
  <si>
    <t>OUT-OF-STATE</t>
  </si>
  <si>
    <t>IN-STATE</t>
  </si>
  <si>
    <t>ATTENDING</t>
  </si>
  <si>
    <t xml:space="preserve"> </t>
  </si>
  <si>
    <t xml:space="preserve">TOTAL </t>
  </si>
  <si>
    <t>MISSOURI</t>
  </si>
  <si>
    <t>OTHER</t>
  </si>
  <si>
    <t>UNDER-</t>
  </si>
  <si>
    <t>INSTITUTION</t>
  </si>
  <si>
    <t>STUDENTS</t>
  </si>
  <si>
    <t>INSTITUTIONS</t>
  </si>
  <si>
    <t>STUDENTS*</t>
  </si>
  <si>
    <t>GRADUATES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</si>
  <si>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</si>
  <si>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</si>
  <si>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</si>
  <si>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</si>
  <si>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</si>
  <si>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</si>
  <si>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</si>
  <si>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</si>
  <si>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</si>
  <si>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</si>
  <si>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</si>
  <si>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</si>
  <si>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</si>
  <si>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</si>
  <si>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</si>
  <si>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</si>
  <si>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METRO CC - BLUE RIVER</t>
  </si>
  <si>
    <t>METRO CC - LONGVIEW</t>
  </si>
  <si>
    <t>METRO CC - MAPLE WOODS</t>
  </si>
  <si>
    <t>METRO CC - PENN VALLEY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</si>
  <si>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</si>
  <si>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</si>
  <si>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</si>
  <si>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</si>
  <si>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</si>
  <si>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</si>
  <si>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</si>
  <si>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</si>
  <si>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</si>
  <si>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</si>
  <si>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</si>
  <si>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*Other Students category includes students from U. S. territories, foreign students, and students of unknown geographic origin.</t>
  </si>
  <si>
    <t>SOURCE:  DHE07-1, Geographic Origin of Undergraduate Students</t>
  </si>
  <si>
    <t xml:space="preserve">   PERCENT BREAKDOWN</t>
  </si>
  <si>
    <t>PRIVATE NOT-FOR-PROFIT (INDEPENDENT) BACCALAUREATE AND HIGHER DEGREE-GRANTING INSTITUTIONS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</si>
  <si>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</si>
  <si>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</si>
  <si>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</si>
  <si>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</si>
  <si>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</si>
  <si>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</si>
  <si>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</si>
  <si>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</si>
  <si>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</si>
  <si>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</si>
  <si>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</si>
  <si>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</si>
  <si>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</si>
  <si>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</si>
  <si>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</si>
  <si>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</si>
  <si>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</si>
  <si>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</si>
  <si>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</si>
  <si>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</si>
  <si>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</si>
  <si>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</si>
  <si>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</si>
  <si>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PRIVATE NOT-FOR-PROFIT (INDEPENDENT) TOTAL</t>
  </si>
  <si>
    <t>STATE TOTAL</t>
  </si>
  <si>
    <t>TABLE 77</t>
  </si>
  <si>
    <t>TABLE 78</t>
  </si>
  <si>
    <t xml:space="preserve">NOTE:  Percentages may not equal 100% due to rounding.  </t>
  </si>
  <si>
    <t>SOURCE:  Enhanced Missouri Student Achievement Study</t>
  </si>
  <si>
    <t>MISSOURI STATE</t>
  </si>
  <si>
    <t>MSU- WEST PLAINS</t>
  </si>
  <si>
    <t>METRO CC - BUS. AND TECH.</t>
  </si>
  <si>
    <t>UCM</t>
  </si>
  <si>
    <t>CENTRAL METHODIST-CLAS</t>
  </si>
  <si>
    <t xml:space="preserve">PERCENT DISTRIBUTION OF IN- AND OUT-OF-STATE UNDERGRADUATE ENROLLMENT AT PRIVATE NOT-FOR-PROFIT (INDEPENDENT) INSTITUTIONS, </t>
  </si>
  <si>
    <t>MISSOURI UNIV. OF SCI. &amp; TECH.</t>
  </si>
  <si>
    <t>ST. LOUIS CC - WILDWOOD</t>
  </si>
  <si>
    <t>ST. LOUIS</t>
  </si>
  <si>
    <t>ficename</t>
  </si>
  <si>
    <t>sector</t>
  </si>
  <si>
    <t>Other Students</t>
  </si>
  <si>
    <t>MO Residents</t>
  </si>
  <si>
    <t>Out-of-State</t>
  </si>
  <si>
    <t>Total Undergraduates</t>
  </si>
  <si>
    <t>calyear</t>
  </si>
  <si>
    <t>perinstate</t>
  </si>
  <si>
    <t>peroutstate</t>
  </si>
  <si>
    <t>perother</t>
  </si>
  <si>
    <t>2Y</t>
  </si>
  <si>
    <t>MCCKC B&amp;T</t>
  </si>
  <si>
    <t>MCCKC BR</t>
  </si>
  <si>
    <t>MCCKC LV</t>
  </si>
  <si>
    <t>MCCKC MW</t>
  </si>
  <si>
    <t>MCCKC PV</t>
  </si>
  <si>
    <t>MINERAL</t>
  </si>
  <si>
    <t>MO STATE WP</t>
  </si>
  <si>
    <t>NCMO</t>
  </si>
  <si>
    <t>OTC</t>
  </si>
  <si>
    <t>ST CHARLES</t>
  </si>
  <si>
    <t>STLCC FP</t>
  </si>
  <si>
    <t>STLCC FV</t>
  </si>
  <si>
    <t>STLCC MC</t>
  </si>
  <si>
    <t>STLCC WW</t>
  </si>
  <si>
    <t>HSSU</t>
  </si>
  <si>
    <t>4Y</t>
  </si>
  <si>
    <t>MO S&amp;T</t>
  </si>
  <si>
    <t>MO STATE</t>
  </si>
  <si>
    <t>MSSU</t>
  </si>
  <si>
    <t>MWSU</t>
  </si>
  <si>
    <t>NWMSU</t>
  </si>
  <si>
    <t>SEMO</t>
  </si>
  <si>
    <t>UCMO</t>
  </si>
  <si>
    <t>_Sector Subtotal</t>
  </si>
  <si>
    <t>State Total</t>
  </si>
  <si>
    <t>St</t>
  </si>
  <si>
    <t>Row Labels</t>
  </si>
  <si>
    <t>Grand Total</t>
  </si>
  <si>
    <t>Sum of MO Residents</t>
  </si>
  <si>
    <t>Values</t>
  </si>
  <si>
    <t>Sum of Out-of-State</t>
  </si>
  <si>
    <t>Sum of Other Students</t>
  </si>
  <si>
    <t>Sum of Total Undergraduates</t>
  </si>
  <si>
    <t>Sum of perinstate</t>
  </si>
  <si>
    <t>Sum of peroutstate</t>
  </si>
  <si>
    <t>Sum of perother</t>
  </si>
  <si>
    <t>PERCENT DISTRIBUTION OF IN- AND OUT-OF-STATE UNDERGRADUATE ENROLLMENT AT PUBLIC INSTITUTIONS, FALL 2010</t>
  </si>
  <si>
    <t>Sector</t>
  </si>
  <si>
    <t>CALYEAR</t>
  </si>
  <si>
    <t>I2</t>
  </si>
  <si>
    <t>Cottey College</t>
  </si>
  <si>
    <t>Wentworth Military Academy</t>
  </si>
  <si>
    <t>I4</t>
  </si>
  <si>
    <t>Avila University</t>
  </si>
  <si>
    <t>Central Methodist University-College of Graduate &amp; Extended Studies</t>
  </si>
  <si>
    <t>Central Methodist University-College of Liberal Arts &amp; Sciences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</si>
  <si>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</si>
  <si>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</si>
  <si>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</si>
  <si>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</si>
  <si>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</si>
  <si>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</si>
  <si>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College</t>
  </si>
  <si>
    <t>Lindenwood University</t>
  </si>
  <si>
    <t>Maryville University of Saint Louis</t>
  </si>
  <si>
    <t>Missouri Baptist University</t>
  </si>
  <si>
    <t>Missouri Valley College</t>
  </si>
  <si>
    <t>Park University</t>
  </si>
  <si>
    <t>Rockhurst University</t>
  </si>
  <si>
    <t>Saint Louis University-Main Campus</t>
  </si>
  <si>
    <t>Southwest Baptist University</t>
  </si>
  <si>
    <t>Stephens College</t>
  </si>
  <si>
    <t>Washington University in St Louis</t>
  </si>
  <si>
    <t>Webster University</t>
  </si>
  <si>
    <t>Westminster College</t>
  </si>
  <si>
    <t>William Jewell College</t>
  </si>
  <si>
    <t>William Woods University</t>
  </si>
  <si>
    <t>WENTWORTH</t>
  </si>
  <si>
    <t>CENTRAL METHODIST-CGES</t>
  </si>
  <si>
    <t>FALL 2010</t>
  </si>
  <si>
    <t>LINN STATE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</si>
</sst>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7"/>
      <name val="TMS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color indexed="8"/>
      <name val="Times New Roman"/>
      <family val="1"/>
    </font>
    <font>
      <sz val="7"/>
      <name val="TMS"/>
    </font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ck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ck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</borders>
  <cellStyleXfs count="13">
    <xf numFmtId="0" fontId="0" fillId="0" borderId="0"/>
    <xf numFmtId="2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2" fontId="15" fillId="0" borderId="0"/>
    <xf numFmtId="0" fontId="1" fillId="0" borderId="0"/>
    <xf numFmtId="2" fontId="15" fillId="0" borderId="0"/>
    <xf numFmtId="0" fontId="1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81">
    <xf numFmtId="0" fontId="5" fillId="0" borderId="0" xfId="0" applyFont="1" applyAlignment="1"/>
    <xf numFmtId="0" fontId="2" fillId="0" borderId="0" xfId="0" applyNumberFormat="1" applyFont="1" applyFill="1" applyAlignment="1"/>
    <xf numFmtId="0" fontId="6" fillId="0" borderId="0" xfId="0" applyFont="1" applyFill="1" applyAlignment="1"/>
    <xf numFmtId="0" fontId="3" fillId="0" borderId="0" xfId="0" applyFont="1" applyFill="1" applyAlignment="1"/>
    <xf numFmtId="0" fontId="3" fillId="0" borderId="0" xfId="0" applyNumberFormat="1" applyFont="1" applyFill="1" applyAlignment="1"/>
    <xf numFmtId="0" fontId="6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8" fillId="0" borderId="5" xfId="0" applyFont="1" applyFill="1" applyBorder="1" applyAlignment="1">
      <alignment horizontal="center"/>
    </xf>
    <xf numFmtId="0" fontId="6" fillId="0" borderId="5" xfId="0" applyFont="1" applyFill="1" applyBorder="1" applyAlignment="1"/>
    <xf numFmtId="0" fontId="3" fillId="0" borderId="5" xfId="0" applyFont="1" applyFill="1" applyBorder="1" applyAlignment="1"/>
    <xf numFmtId="0" fontId="6" fillId="0" borderId="6" xfId="0" applyFont="1" applyFill="1" applyBorder="1" applyAlignment="1"/>
    <xf numFmtId="0" fontId="7" fillId="0" borderId="7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left" wrapText="1"/>
    </xf>
    <xf numFmtId="3" fontId="3" fillId="0" borderId="7" xfId="0" applyNumberFormat="1" applyFont="1" applyFill="1" applyBorder="1" applyAlignment="1"/>
    <xf numFmtId="3" fontId="6" fillId="0" borderId="0" xfId="0" applyNumberFormat="1" applyFont="1" applyFill="1" applyAlignment="1"/>
    <xf numFmtId="3" fontId="3" fillId="0" borderId="0" xfId="0" applyNumberFormat="1" applyFont="1" applyFill="1" applyAlignment="1"/>
    <xf numFmtId="3" fontId="6" fillId="0" borderId="8" xfId="0" applyNumberFormat="1" applyFont="1" applyFill="1" applyBorder="1" applyAlignment="1"/>
    <xf numFmtId="0" fontId="2" fillId="0" borderId="0" xfId="0" applyFont="1" applyFill="1" applyAlignment="1"/>
    <xf numFmtId="1" fontId="3" fillId="0" borderId="7" xfId="0" applyNumberFormat="1" applyFont="1" applyFill="1" applyBorder="1" applyAlignment="1"/>
    <xf numFmtId="1" fontId="6" fillId="0" borderId="0" xfId="0" applyNumberFormat="1" applyFont="1" applyFill="1" applyAlignment="1"/>
    <xf numFmtId="9" fontId="6" fillId="0" borderId="8" xfId="0" applyNumberFormat="1" applyFont="1" applyFill="1" applyBorder="1" applyAlignment="1"/>
    <xf numFmtId="9" fontId="6" fillId="0" borderId="0" xfId="0" applyNumberFormat="1" applyFont="1" applyFill="1" applyAlignment="1"/>
    <xf numFmtId="1" fontId="14" fillId="0" borderId="7" xfId="0" applyNumberFormat="1" applyFont="1" applyFill="1" applyBorder="1" applyAlignment="1">
      <alignment horizontal="center"/>
    </xf>
    <xf numFmtId="1" fontId="14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/>
    <xf numFmtId="0" fontId="6" fillId="0" borderId="0" xfId="0" applyNumberFormat="1" applyFont="1" applyFill="1" applyAlignment="1"/>
    <xf numFmtId="3" fontId="3" fillId="0" borderId="0" xfId="0" applyNumberFormat="1" applyFont="1" applyFill="1" applyBorder="1" applyAlignment="1"/>
    <xf numFmtId="3" fontId="6" fillId="0" borderId="7" xfId="0" applyNumberFormat="1" applyFont="1" applyFill="1" applyBorder="1" applyAlignment="1"/>
    <xf numFmtId="0" fontId="6" fillId="0" borderId="9" xfId="0" applyNumberFormat="1" applyFont="1" applyFill="1" applyBorder="1" applyAlignment="1"/>
    <xf numFmtId="9" fontId="6" fillId="0" borderId="11" xfId="0" applyNumberFormat="1" applyFont="1" applyFill="1" applyBorder="1" applyAlignment="1"/>
    <xf numFmtId="9" fontId="6" fillId="0" borderId="9" xfId="0" applyNumberFormat="1" applyFont="1" applyFill="1" applyBorder="1" applyAlignment="1"/>
    <xf numFmtId="0" fontId="12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wrapText="1"/>
    </xf>
    <xf numFmtId="0" fontId="9" fillId="0" borderId="3" xfId="0" applyNumberFormat="1" applyFont="1" applyFill="1" applyBorder="1" applyAlignment="1">
      <alignment horizontal="centerContinuous"/>
    </xf>
    <xf numFmtId="0" fontId="4" fillId="0" borderId="1" xfId="0" applyNumberFormat="1" applyFont="1" applyFill="1" applyBorder="1" applyAlignment="1">
      <alignment horizontal="centerContinuous"/>
    </xf>
    <xf numFmtId="0" fontId="9" fillId="0" borderId="1" xfId="0" applyNumberFormat="1" applyFont="1" applyFill="1" applyBorder="1" applyAlignment="1">
      <alignment horizontal="centerContinuous"/>
    </xf>
    <xf numFmtId="0" fontId="6" fillId="0" borderId="8" xfId="0" applyFont="1" applyFill="1" applyBorder="1" applyAlignment="1"/>
    <xf numFmtId="3" fontId="10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>
      <alignment horizontal="left" wrapText="1"/>
    </xf>
    <xf numFmtId="9" fontId="3" fillId="0" borderId="8" xfId="0" applyNumberFormat="1" applyFont="1" applyFill="1" applyBorder="1" applyAlignment="1"/>
    <xf numFmtId="9" fontId="3" fillId="0" borderId="0" xfId="0" applyNumberFormat="1" applyFont="1" applyFill="1" applyAlignment="1"/>
    <xf numFmtId="0" fontId="2" fillId="0" borderId="1" xfId="0" applyNumberFormat="1" applyFont="1" applyFill="1" applyBorder="1" applyAlignment="1"/>
    <xf numFmtId="0" fontId="0" fillId="0" borderId="0" xfId="0" applyFill="1" applyAlignment="1"/>
    <xf numFmtId="3" fontId="2" fillId="0" borderId="12" xfId="0" applyNumberFormat="1" applyFont="1" applyBorder="1" applyAlignment="1"/>
    <xf numFmtId="3" fontId="13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 horizontal="left"/>
    </xf>
    <xf numFmtId="0" fontId="2" fillId="2" borderId="0" xfId="7" applyNumberFormat="1" applyFont="1" applyFill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/>
    <xf numFmtId="0" fontId="2" fillId="2" borderId="13" xfId="1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/>
    <xf numFmtId="0" fontId="10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/>
    </xf>
    <xf numFmtId="0" fontId="2" fillId="2" borderId="0" xfId="9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0" fillId="0" borderId="0" xfId="0"/>
    <xf numFmtId="0" fontId="5" fillId="0" borderId="0" xfId="0" pivotButton="1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5" fillId="0" borderId="0" xfId="0" applyNumberFormat="1" applyFont="1" applyAlignment="1"/>
    <xf numFmtId="9" fontId="6" fillId="0" borderId="0" xfId="0" applyNumberFormat="1" applyFont="1" applyFill="1" applyBorder="1" applyAlignment="1"/>
    <xf numFmtId="9" fontId="6" fillId="0" borderId="0" xfId="11" applyFont="1" applyFill="1" applyAlignment="1"/>
    <xf numFmtId="9" fontId="6" fillId="0" borderId="14" xfId="11" applyFont="1" applyFill="1" applyBorder="1" applyAlignment="1"/>
    <xf numFmtId="3" fontId="3" fillId="0" borderId="15" xfId="0" applyNumberFormat="1" applyFont="1" applyFill="1" applyBorder="1" applyAlignment="1"/>
    <xf numFmtId="3" fontId="3" fillId="0" borderId="10" xfId="0" applyNumberFormat="1" applyFont="1" applyFill="1" applyBorder="1" applyAlignment="1"/>
    <xf numFmtId="3" fontId="3" fillId="0" borderId="9" xfId="0" applyNumberFormat="1" applyFont="1" applyFill="1" applyBorder="1" applyAlignment="1"/>
    <xf numFmtId="0" fontId="2" fillId="0" borderId="16" xfId="0" applyFont="1" applyFill="1" applyBorder="1" applyAlignment="1"/>
    <xf numFmtId="3" fontId="3" fillId="0" borderId="18" xfId="0" applyNumberFormat="1" applyFont="1" applyFill="1" applyBorder="1" applyAlignment="1"/>
    <xf numFmtId="3" fontId="3" fillId="0" borderId="17" xfId="0" applyNumberFormat="1" applyFont="1" applyFill="1" applyBorder="1" applyAlignment="1"/>
    <xf numFmtId="164" fontId="6" fillId="0" borderId="16" xfId="12" applyNumberFormat="1" applyFont="1" applyFill="1" applyBorder="1" applyAlignment="1"/>
    <xf numFmtId="164" fontId="6" fillId="0" borderId="0" xfId="12" applyNumberFormat="1" applyFont="1" applyFill="1" applyAlignment="1"/>
  </cellXfs>
  <cellStyles count="13">
    <cellStyle name="Comma" xfId="12" builtinId="3"/>
    <cellStyle name="Normal" xfId="0" builtinId="0"/>
    <cellStyle name="Normal 2" xfId="1"/>
    <cellStyle name="Normal 2 2" xfId="4"/>
    <cellStyle name="Normal 2 3" xfId="8"/>
    <cellStyle name="Normal 2 4" xfId="10"/>
    <cellStyle name="Normal 3" xfId="5"/>
    <cellStyle name="Normal 4" xfId="6"/>
    <cellStyle name="Normal 5" xfId="2"/>
    <cellStyle name="Normal 6" xfId="3"/>
    <cellStyle name="Normal 7" xfId="7"/>
    <cellStyle name="Normal 8" xfId="9"/>
    <cellStyle name="Percent" xfId="1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chamber" refreshedDate="40778.61049259259" createdVersion="3" refreshedVersion="3" minRefreshableVersion="3" recordCount="29">
  <cacheSource type="worksheet">
    <worksheetSource ref="A1:J30" sheet="78_data"/>
  </cacheSource>
  <cacheFields count="10">
    <cacheField name="Sector" numFmtId="0">
      <sharedItems count="3">
        <s v="I2"/>
        <s v="I4"/>
        <s v="St"/>
      </sharedItems>
    </cacheField>
    <cacheField name="ficename" numFmtId="0">
      <sharedItems count="28">
        <s v="Cottey College"/>
        <s v="Wentworth Military Academy"/>
        <s v="Avila University"/>
        <s v="Central Methodist University-College of Graduate &amp; Extended Studies"/>
        <s v="Central Methodist University-College of Liberal Arts &amp; Sciences"/>
        <s v="College of the Ozarks"/>
        <s v="Columbia College"/>
        <s v="Culver-Stockton College"/>
        <s v="Drury University"/>
        <s v="Evangel University"/>
        <s v="Fontbonne University"/>
        <s v="Hannibal-Lagrange College"/>
        <s v="Lindenwood University"/>
        <s v="Maryville University of Saint Louis"/>
        <s v="Missouri Baptist University"/>
        <s v="Missouri Valley College"/>
        <s v="Park University"/>
        <s v="Rockhurst University"/>
        <s v="Saint Louis University-Main Campus"/>
        <s v="Southwest Baptist University"/>
        <s v="Stephens College"/>
        <s v="Washington University in St Louis"/>
        <s v="Webster University"/>
        <s v="Westminster College"/>
        <s v="William Jewell College"/>
        <s v="William Woods University"/>
        <s v="_Sector Subtotal"/>
        <s v="State Total"/>
      </sharedItems>
    </cacheField>
    <cacheField name="Other Students" numFmtId="0">
      <sharedItems containsSemiMixedTypes="0" containsString="0" containsNumber="1" containsInteger="1" minValue="0" maxValue="4518"/>
    </cacheField>
    <cacheField name="MO Residents" numFmtId="0">
      <sharedItems containsSemiMixedTypes="0" containsString="0" containsNumber="1" containsInteger="1" minValue="46" maxValue="51666"/>
    </cacheField>
    <cacheField name="Out-of-State" numFmtId="0">
      <sharedItems containsSemiMixedTypes="0" containsString="0" containsNumber="1" containsInteger="1" minValue="9" maxValue="35814"/>
    </cacheField>
    <cacheField name="Total Undergraduates" numFmtId="0">
      <sharedItems containsSemiMixedTypes="0" containsString="0" containsNumber="1" containsInteger="1" minValue="303" maxValue="91998"/>
    </cacheField>
    <cacheField name="CALYEAR" numFmtId="0">
      <sharedItems containsString="0" containsBlank="1" containsNumber="1" containsInteger="1" minValue="2010" maxValue="2010"/>
    </cacheField>
    <cacheField name="perinstate" numFmtId="0">
      <sharedItems containsSemiMixedTypes="0" containsString="0" containsNumber="1" minValue="0.15181518150000001" maxValue="0.99331352149999996"/>
    </cacheField>
    <cacheField name="peroutstate" numFmtId="0">
      <sharedItems containsSemiMixedTypes="0" containsString="0" containsNumber="1" minValue="6.6864784999999998E-3" maxValue="0.73927392739999997"/>
    </cacheField>
    <cacheField name="perother" numFmtId="0">
      <sharedItems containsSemiMixedTypes="0" containsString="0" containsNumber="1" minValue="0" maxValue="0.1448639157000000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chamber" refreshedDate="40920.489176388888" createdVersion="3" refreshedVersion="3" minRefreshableVersion="3" recordCount="37">
  <cacheSource type="worksheet">
    <worksheetSource ref="A1:J38" sheet="data"/>
  </cacheSource>
  <cacheFields count="10">
    <cacheField name="ficename" numFmtId="0">
      <sharedItems count="36">
        <s v="CROWDER"/>
        <s v="EAST CENTRAL"/>
        <s v="JEFFERSON"/>
        <s v="LINN STATE"/>
        <s v="MCCKC B&amp;T"/>
        <s v="MCCKC BR"/>
        <s v="MCCKC LV"/>
        <s v="MCCKC MW"/>
        <s v="MCCKC PV"/>
        <s v="MINERAL"/>
        <s v="MO STATE WP"/>
        <s v="MOBERLY"/>
        <s v="NCMO"/>
        <s v="OTC"/>
        <s v="ST CHARLES"/>
        <s v="STATE FAIR"/>
        <s v="STLCC FP"/>
        <s v="STLCC FV"/>
        <s v="STLCC MC"/>
        <s v="STLCC WW"/>
        <s v="THREE RIVERS"/>
        <s v="HSSU"/>
        <s v="LINCOLN"/>
        <s v="MO S&amp;T"/>
        <s v="MO STATE"/>
        <s v="MSSU"/>
        <s v="MWSU"/>
        <s v="NWMSU"/>
        <s v="SEMO"/>
        <s v="TRUMAN"/>
        <s v="UCMO"/>
        <s v="UMC"/>
        <s v="UMKC"/>
        <s v="UMSL"/>
        <s v="_Sector Subtotal"/>
        <s v="State Total"/>
      </sharedItems>
    </cacheField>
    <cacheField name="sector" numFmtId="0">
      <sharedItems count="3">
        <s v="2Y"/>
        <s v="4Y"/>
        <s v="St"/>
      </sharedItems>
    </cacheField>
    <cacheField name="Other Students" numFmtId="0">
      <sharedItems containsSemiMixedTypes="0" containsString="0" containsNumber="1" containsInteger="1" minValue="0" maxValue="3645"/>
    </cacheField>
    <cacheField name="MO Residents" numFmtId="0">
      <sharedItems containsSemiMixedTypes="0" containsString="0" containsNumber="1" containsInteger="1" minValue="827" maxValue="202431"/>
    </cacheField>
    <cacheField name="Out-of-State" numFmtId="0">
      <sharedItems containsSemiMixedTypes="0" containsString="0" containsNumber="1" containsInteger="1" minValue="0" maxValue="14562"/>
    </cacheField>
    <cacheField name="Total Undergraduates" numFmtId="0">
      <sharedItems containsSemiMixedTypes="0" containsString="0" containsNumber="1" containsInteger="1" minValue="827" maxValue="220638"/>
    </cacheField>
    <cacheField name="calyear" numFmtId="0">
      <sharedItems containsSemiMixedTypes="0" containsString="0" containsNumber="1" containsInteger="1" minValue="2010" maxValue="2010"/>
    </cacheField>
    <cacheField name="perinstate" numFmtId="0">
      <sharedItems containsSemiMixedTypes="0" containsString="0" containsNumber="1" minValue="0.73784510140000004" maxValue="1"/>
    </cacheField>
    <cacheField name="peroutstate" numFmtId="0">
      <sharedItems containsSemiMixedTypes="0" containsString="0" containsNumber="1" minValue="0" maxValue="0.23849643549999999"/>
    </cacheField>
    <cacheField name="perother" numFmtId="0">
      <sharedItems containsSemiMixedTypes="0" containsString="0" containsNumber="1" minValue="0" maxValue="5.8854625600000002E-2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">
  <r>
    <x v="0"/>
    <x v="0"/>
    <n v="33"/>
    <n v="46"/>
    <n v="224"/>
    <n v="303"/>
    <m/>
    <n v="0.15181518150000001"/>
    <n v="0.73927392739999997"/>
    <n v="0.1089108911"/>
  </r>
  <r>
    <x v="0"/>
    <x v="1"/>
    <n v="34"/>
    <n v="823"/>
    <n v="52"/>
    <n v="909"/>
    <m/>
    <n v="0.9053905391"/>
    <n v="5.7205720600000003E-2"/>
    <n v="3.7403740400000003E-2"/>
  </r>
  <r>
    <x v="1"/>
    <x v="2"/>
    <n v="116"/>
    <n v="759"/>
    <n v="347"/>
    <n v="1222"/>
    <m/>
    <n v="0.62111292959999997"/>
    <n v="0.28396072010000001"/>
    <n v="9.4926350199999995E-2"/>
  </r>
  <r>
    <x v="1"/>
    <x v="3"/>
    <n v="0"/>
    <n v="1337"/>
    <n v="9"/>
    <n v="1346"/>
    <m/>
    <n v="0.99331352149999996"/>
    <n v="6.6864784999999998E-3"/>
    <n v="0"/>
  </r>
  <r>
    <x v="1"/>
    <x v="4"/>
    <n v="25"/>
    <n v="1023"/>
    <n v="128"/>
    <n v="1176"/>
    <m/>
    <n v="0.86989795920000001"/>
    <n v="0.1088435374"/>
    <n v="2.12585034E-2"/>
  </r>
  <r>
    <x v="1"/>
    <x v="5"/>
    <n v="19"/>
    <n v="1044"/>
    <n v="317"/>
    <n v="1380"/>
    <m/>
    <n v="0.75652173909999998"/>
    <n v="0.2297101449"/>
    <n v="1.3768115900000001E-2"/>
  </r>
  <r>
    <x v="1"/>
    <x v="6"/>
    <n v="450"/>
    <n v="7250"/>
    <n v="8420"/>
    <n v="16120"/>
    <m/>
    <n v="0.44975186099999998"/>
    <n v="0.52233250620000005"/>
    <n v="2.79156328E-2"/>
  </r>
  <r>
    <x v="1"/>
    <x v="7"/>
    <n v="18"/>
    <n v="383"/>
    <n v="370"/>
    <n v="771"/>
    <m/>
    <n v="0.49675745780000002"/>
    <n v="0.47989623869999998"/>
    <n v="2.3346303499999999E-2"/>
  </r>
  <r>
    <x v="1"/>
    <x v="8"/>
    <n v="125"/>
    <n v="4544"/>
    <n v="426"/>
    <n v="5095"/>
    <m/>
    <n v="0.89185475960000005"/>
    <n v="8.36113837E-2"/>
    <n v="2.4533856699999999E-2"/>
  </r>
  <r>
    <x v="1"/>
    <x v="9"/>
    <n v="18"/>
    <n v="888"/>
    <n v="864"/>
    <n v="1770"/>
    <m/>
    <n v="0.50169491529999999"/>
    <n v="0.4881355932"/>
    <n v="1.0169491500000001E-2"/>
  </r>
  <r>
    <x v="1"/>
    <x v="10"/>
    <n v="65"/>
    <n v="1435"/>
    <n v="189"/>
    <n v="1689"/>
    <m/>
    <n v="0.8496151569"/>
    <n v="0.1119005329"/>
    <n v="3.8484310200000003E-2"/>
  </r>
  <r>
    <x v="1"/>
    <x v="11"/>
    <n v="95"/>
    <n v="826"/>
    <n v="255"/>
    <n v="1176"/>
    <m/>
    <n v="0.70238095239999998"/>
    <n v="0.21683673470000001"/>
    <n v="8.07823129E-2"/>
  </r>
  <r>
    <x v="1"/>
    <x v="12"/>
    <n v="738"/>
    <n v="4792"/>
    <n v="1640"/>
    <n v="7170"/>
    <m/>
    <n v="0.66834030680000001"/>
    <n v="0.22873082289999999"/>
    <n v="0.1029288703"/>
  </r>
  <r>
    <x v="1"/>
    <x v="13"/>
    <n v="11"/>
    <n v="2574"/>
    <n v="383"/>
    <n v="2968"/>
    <m/>
    <n v="0.86725067389999999"/>
    <n v="0.12904312670000001"/>
    <n v="3.7061995E-3"/>
  </r>
  <r>
    <x v="1"/>
    <x v="14"/>
    <n v="243"/>
    <n v="3212"/>
    <n v="184"/>
    <n v="3639"/>
    <m/>
    <n v="0.88266007140000002"/>
    <n v="5.0563341599999999E-2"/>
    <n v="6.6776586999999998E-2"/>
  </r>
  <r>
    <x v="1"/>
    <x v="15"/>
    <n v="129"/>
    <n v="1274"/>
    <n v="387"/>
    <n v="1790"/>
    <m/>
    <n v="0.71173184359999997"/>
    <n v="0.2162011173"/>
    <n v="7.2067039099999994E-2"/>
  </r>
  <r>
    <x v="1"/>
    <x v="16"/>
    <n v="641"/>
    <n v="2485"/>
    <n v="7894"/>
    <n v="11020"/>
    <m/>
    <n v="0.22549909260000001"/>
    <n v="0.71633393830000003"/>
    <n v="5.81669691E-2"/>
  </r>
  <r>
    <x v="1"/>
    <x v="17"/>
    <n v="8"/>
    <n v="1369"/>
    <n v="730"/>
    <n v="2107"/>
    <m/>
    <n v="0.64973896539999998"/>
    <n v="0.3464641671"/>
    <n v="3.7968676E-3"/>
  </r>
  <r>
    <x v="1"/>
    <x v="18"/>
    <n v="827"/>
    <n v="6464"/>
    <n v="5113"/>
    <n v="12404"/>
    <m/>
    <n v="0.52112221859999996"/>
    <n v="0.4122057401"/>
    <n v="6.6672041299999998E-2"/>
  </r>
  <r>
    <x v="1"/>
    <x v="19"/>
    <n v="25"/>
    <n v="2465"/>
    <n v="420"/>
    <n v="2910"/>
    <m/>
    <n v="0.84707903780000005"/>
    <n v="0.1443298969"/>
    <n v="8.5910653000000007E-3"/>
  </r>
  <r>
    <x v="1"/>
    <x v="20"/>
    <n v="3"/>
    <n v="462"/>
    <n v="374"/>
    <n v="839"/>
    <m/>
    <n v="0.55065554230000002"/>
    <n v="0.4457687723"/>
    <n v="3.5756853E-3"/>
  </r>
  <r>
    <x v="1"/>
    <x v="21"/>
    <n v="586"/>
    <n v="1294"/>
    <n v="5258"/>
    <n v="7138"/>
    <m/>
    <n v="0.18128327259999999"/>
    <n v="0.73662090219999998"/>
    <n v="8.20958252E-2"/>
  </r>
  <r>
    <x v="1"/>
    <x v="22"/>
    <n v="107"/>
    <n v="2701"/>
    <n v="939"/>
    <n v="3747"/>
    <m/>
    <n v="0.72084334130000005"/>
    <n v="0.25060048039999999"/>
    <n v="2.8556178299999999E-2"/>
  </r>
  <r>
    <x v="1"/>
    <x v="23"/>
    <n v="165"/>
    <n v="747"/>
    <n v="227"/>
    <n v="1139"/>
    <m/>
    <n v="0.65583845480000003"/>
    <n v="0.19929762949999999"/>
    <n v="0.14486391570000001"/>
  </r>
  <r>
    <x v="1"/>
    <x v="24"/>
    <n v="28"/>
    <n v="671"/>
    <n v="361"/>
    <n v="1060"/>
    <m/>
    <n v="0.63301886789999995"/>
    <n v="0.34056603769999999"/>
    <n v="2.6415094300000001E-2"/>
  </r>
  <r>
    <x v="1"/>
    <x v="25"/>
    <n v="9"/>
    <n v="798"/>
    <n v="303"/>
    <n v="1110"/>
    <m/>
    <n v="0.71891891890000004"/>
    <n v="0.27297297300000001"/>
    <n v="8.1081081000000006E-3"/>
  </r>
  <r>
    <x v="0"/>
    <x v="26"/>
    <n v="67"/>
    <n v="869"/>
    <n v="276"/>
    <n v="1212"/>
    <m/>
    <n v="0.71699669970000002"/>
    <n v="0.22772277229999999"/>
    <n v="5.5280528099999997E-2"/>
  </r>
  <r>
    <x v="1"/>
    <x v="26"/>
    <n v="4451"/>
    <n v="50797"/>
    <n v="35538"/>
    <n v="90786"/>
    <m/>
    <n v="0.55952459629999995"/>
    <n v="0.3914480206"/>
    <n v="4.9027383100000002E-2"/>
  </r>
  <r>
    <x v="2"/>
    <x v="27"/>
    <n v="4518"/>
    <n v="51666"/>
    <n v="35814"/>
    <n v="91998"/>
    <n v="2010"/>
    <n v="0.56159916519999997"/>
    <n v="0.38929107149999997"/>
    <n v="4.9109763299999998E-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7">
  <r>
    <x v="0"/>
    <x v="0"/>
    <n v="0"/>
    <n v="5006"/>
    <n v="145"/>
    <n v="5151"/>
    <n v="2010"/>
    <n v="0.9718501262"/>
    <n v="2.8149873799999999E-2"/>
    <n v="0"/>
  </r>
  <r>
    <x v="1"/>
    <x v="0"/>
    <n v="0"/>
    <n v="3156"/>
    <n v="3"/>
    <n v="3159"/>
    <n v="2010"/>
    <n v="0.99905033239999996"/>
    <n v="9.4966759999999995E-4"/>
    <n v="0"/>
  </r>
  <r>
    <x v="2"/>
    <x v="0"/>
    <n v="13"/>
    <n v="5634"/>
    <n v="43"/>
    <n v="5690"/>
    <n v="2010"/>
    <n v="0.99015817220000002"/>
    <n v="7.5571177999999998E-3"/>
    <n v="2.2847100000000001E-3"/>
  </r>
  <r>
    <x v="3"/>
    <x v="0"/>
    <n v="0"/>
    <n v="1127"/>
    <n v="0"/>
    <n v="1127"/>
    <n v="2010"/>
    <n v="1"/>
    <n v="0"/>
    <n v="0"/>
  </r>
  <r>
    <x v="4"/>
    <x v="0"/>
    <n v="0"/>
    <n v="827"/>
    <n v="0"/>
    <n v="827"/>
    <n v="2010"/>
    <n v="1"/>
    <n v="0"/>
    <n v="0"/>
  </r>
  <r>
    <x v="5"/>
    <x v="0"/>
    <n v="0"/>
    <n v="3537"/>
    <n v="0"/>
    <n v="3537"/>
    <n v="2010"/>
    <n v="1"/>
    <n v="0"/>
    <n v="0"/>
  </r>
  <r>
    <x v="6"/>
    <x v="0"/>
    <n v="0"/>
    <n v="6539"/>
    <n v="0"/>
    <n v="6539"/>
    <n v="2010"/>
    <n v="1"/>
    <n v="0"/>
    <n v="0"/>
  </r>
  <r>
    <x v="7"/>
    <x v="0"/>
    <n v="0"/>
    <n v="5385"/>
    <n v="0"/>
    <n v="5385"/>
    <n v="2010"/>
    <n v="1"/>
    <n v="0"/>
    <n v="0"/>
  </r>
  <r>
    <x v="8"/>
    <x v="0"/>
    <n v="0"/>
    <n v="4956"/>
    <n v="0"/>
    <n v="4956"/>
    <n v="2010"/>
    <n v="1"/>
    <n v="0"/>
    <n v="0"/>
  </r>
  <r>
    <x v="9"/>
    <x v="0"/>
    <n v="7"/>
    <n v="3446"/>
    <n v="27"/>
    <n v="3480"/>
    <n v="2010"/>
    <n v="0.99022988509999998"/>
    <n v="7.7586206999999997E-3"/>
    <n v="2.0114943000000001E-3"/>
  </r>
  <r>
    <x v="10"/>
    <x v="0"/>
    <n v="7"/>
    <n v="2083"/>
    <n v="139"/>
    <n v="2229"/>
    <n v="2010"/>
    <n v="0.93449977569999998"/>
    <n v="6.23598026E-2"/>
    <n v="3.1404216999999998E-3"/>
  </r>
  <r>
    <x v="11"/>
    <x v="0"/>
    <n v="0"/>
    <n v="4479"/>
    <n v="0"/>
    <n v="4479"/>
    <n v="2010"/>
    <n v="1"/>
    <n v="0"/>
    <n v="0"/>
  </r>
  <r>
    <x v="12"/>
    <x v="0"/>
    <n v="22"/>
    <n v="1810"/>
    <n v="0"/>
    <n v="1832"/>
    <n v="2010"/>
    <n v="0.98799126640000001"/>
    <n v="0"/>
    <n v="1.20087336E-2"/>
  </r>
  <r>
    <x v="13"/>
    <x v="0"/>
    <n v="0"/>
    <n v="13763"/>
    <n v="0"/>
    <n v="13763"/>
    <n v="2010"/>
    <n v="1"/>
    <n v="0"/>
    <n v="0"/>
  </r>
  <r>
    <x v="14"/>
    <x v="0"/>
    <n v="81"/>
    <n v="8207"/>
    <n v="2"/>
    <n v="8290"/>
    <n v="2010"/>
    <n v="0.98998793730000001"/>
    <n v="2.412545E-4"/>
    <n v="9.7708081999999998E-3"/>
  </r>
  <r>
    <x v="15"/>
    <x v="0"/>
    <n v="38"/>
    <n v="4345"/>
    <n v="0"/>
    <n v="4383"/>
    <n v="2010"/>
    <n v="0.99133013920000002"/>
    <n v="0"/>
    <n v="8.6698608E-3"/>
  </r>
  <r>
    <x v="16"/>
    <x v="0"/>
    <n v="206"/>
    <n v="8622"/>
    <n v="0"/>
    <n v="8828"/>
    <n v="2010"/>
    <n v="0.97666515629999995"/>
    <n v="0"/>
    <n v="2.33348437E-2"/>
  </r>
  <r>
    <x v="17"/>
    <x v="0"/>
    <n v="62"/>
    <n v="7495"/>
    <n v="0"/>
    <n v="7557"/>
    <n v="2010"/>
    <n v="0.99179568610000002"/>
    <n v="0"/>
    <n v="8.2043138999999994E-3"/>
  </r>
  <r>
    <x v="18"/>
    <x v="0"/>
    <n v="116"/>
    <n v="11645"/>
    <n v="0"/>
    <n v="11761"/>
    <n v="2010"/>
    <n v="0.99013689309999997"/>
    <n v="0"/>
    <n v="9.8631068999999998E-3"/>
  </r>
  <r>
    <x v="19"/>
    <x v="0"/>
    <n v="6"/>
    <n v="1555"/>
    <n v="0"/>
    <n v="1561"/>
    <n v="2010"/>
    <n v="0.99615631010000005"/>
    <n v="0"/>
    <n v="3.8436898999999998E-3"/>
  </r>
  <r>
    <x v="20"/>
    <x v="0"/>
    <n v="6"/>
    <n v="3558"/>
    <n v="71"/>
    <n v="3635"/>
    <n v="2010"/>
    <n v="0.97881705640000005"/>
    <n v="1.9532324600000001E-2"/>
    <n v="1.6506190000000001E-3"/>
  </r>
  <r>
    <x v="21"/>
    <x v="1"/>
    <n v="7"/>
    <n v="1496"/>
    <n v="149"/>
    <n v="1652"/>
    <n v="2010"/>
    <n v="0.90556900730000001"/>
    <n v="9.0193704599999994E-2"/>
    <n v="4.2372881000000001E-3"/>
  </r>
  <r>
    <x v="22"/>
    <x v="1"/>
    <n v="89"/>
    <n v="2276"/>
    <n v="378"/>
    <n v="2743"/>
    <n v="2010"/>
    <n v="0.82974845060000002"/>
    <n v="0.1378053226"/>
    <n v="3.2446226799999998E-2"/>
  </r>
  <r>
    <x v="23"/>
    <x v="1"/>
    <n v="236"/>
    <n v="4417"/>
    <n v="850"/>
    <n v="5503"/>
    <n v="2010"/>
    <n v="0.80265309829999998"/>
    <n v="0.15446120299999999"/>
    <n v="4.2885698700000002E-2"/>
  </r>
  <r>
    <x v="24"/>
    <x v="1"/>
    <n v="617"/>
    <n v="13504"/>
    <n v="1090"/>
    <n v="15211"/>
    <n v="2010"/>
    <n v="0.88777858129999998"/>
    <n v="7.1658668100000003E-2"/>
    <n v="4.0562750600000003E-2"/>
  </r>
  <r>
    <x v="25"/>
    <x v="1"/>
    <n v="86"/>
    <n v="4510"/>
    <n v="627"/>
    <n v="5223"/>
    <n v="2010"/>
    <n v="0.86348841659999997"/>
    <n v="0.12004595060000001"/>
    <n v="1.6465632800000001E-2"/>
  </r>
  <r>
    <x v="26"/>
    <x v="1"/>
    <n v="43"/>
    <n v="5646"/>
    <n v="321"/>
    <n v="6010"/>
    <n v="2010"/>
    <n v="0.93943427619999997"/>
    <n v="5.3410981699999999E-2"/>
    <n v="7.1547421E-3"/>
  </r>
  <r>
    <x v="27"/>
    <x v="1"/>
    <n v="130"/>
    <n v="4570"/>
    <n v="1472"/>
    <n v="6172"/>
    <n v="2010"/>
    <n v="0.74044069990000005"/>
    <n v="0.23849643549999999"/>
    <n v="2.10628645E-2"/>
  </r>
  <r>
    <x v="28"/>
    <x v="1"/>
    <n v="295"/>
    <n v="7849"/>
    <n v="1040"/>
    <n v="9184"/>
    <n v="2010"/>
    <n v="0.8546385017"/>
    <n v="0.1132404181"/>
    <n v="3.2121080099999998E-2"/>
  </r>
  <r>
    <x v="29"/>
    <x v="1"/>
    <n v="334"/>
    <n v="4433"/>
    <n v="908"/>
    <n v="5675"/>
    <n v="2010"/>
    <n v="0.78114537439999998"/>
    <n v="0.16"/>
    <n v="5.8854625600000002E-2"/>
  </r>
  <r>
    <x v="30"/>
    <x v="1"/>
    <n v="270"/>
    <n v="8095"/>
    <n v="540"/>
    <n v="8905"/>
    <n v="2010"/>
    <n v="0.90903986520000002"/>
    <n v="6.0640089799999998E-2"/>
    <n v="3.0320044899999999E-2"/>
  </r>
  <r>
    <x v="31"/>
    <x v="1"/>
    <n v="464"/>
    <n v="20102"/>
    <n v="4268"/>
    <n v="24834"/>
    <n v="2010"/>
    <n v="0.80945477970000002"/>
    <n v="0.17186115809999999"/>
    <n v="1.86840622E-2"/>
  </r>
  <r>
    <x v="32"/>
    <x v="1"/>
    <n v="198"/>
    <n v="6040"/>
    <n v="1948"/>
    <n v="8186"/>
    <n v="2010"/>
    <n v="0.73784510140000004"/>
    <n v="0.2379672612"/>
    <n v="2.41876374E-2"/>
  </r>
  <r>
    <x v="33"/>
    <x v="1"/>
    <n v="312"/>
    <n v="12318"/>
    <n v="541"/>
    <n v="13171"/>
    <n v="2010"/>
    <n v="0.93523650439999995"/>
    <n v="4.1075089199999998E-2"/>
    <n v="2.3688406299999999E-2"/>
  </r>
  <r>
    <x v="34"/>
    <x v="0"/>
    <n v="564"/>
    <n v="107175"/>
    <n v="430"/>
    <n v="108169"/>
    <n v="2010"/>
    <n v="0.99081067588680671"/>
    <n v="3.9752609342787676E-3"/>
    <n v="5.2140631789144767E-3"/>
  </r>
  <r>
    <x v="34"/>
    <x v="1"/>
    <n v="3081"/>
    <n v="95256"/>
    <n v="14132"/>
    <n v="112469"/>
    <n v="2010"/>
    <n v="0.84695338269999998"/>
    <n v="0.125652402"/>
    <n v="2.73942153E-2"/>
  </r>
  <r>
    <x v="35"/>
    <x v="2"/>
    <n v="3645"/>
    <n v="202431"/>
    <n v="14562"/>
    <n v="220638"/>
    <n v="2010"/>
    <n v="0.91748021646316591"/>
    <n v="6.5999510510428849E-2"/>
    <n v="1.6520273026405245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1" cacheId="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H45" firstHeaderRow="1" firstDataRow="2" firstDataCol="1"/>
  <pivotFields count="10">
    <pivotField axis="axisRow" showAll="0">
      <items count="37">
        <item x="34"/>
        <item x="0"/>
        <item x="1"/>
        <item x="21"/>
        <item x="2"/>
        <item x="22"/>
        <item x="3"/>
        <item x="5"/>
        <item x="4"/>
        <item x="6"/>
        <item x="7"/>
        <item x="8"/>
        <item x="9"/>
        <item x="25"/>
        <item x="24"/>
        <item x="23"/>
        <item x="10"/>
        <item x="11"/>
        <item x="26"/>
        <item x="12"/>
        <item x="27"/>
        <item x="13"/>
        <item x="28"/>
        <item x="35"/>
        <item x="17"/>
        <item x="16"/>
        <item x="18"/>
        <item x="19"/>
        <item x="14"/>
        <item x="15"/>
        <item x="20"/>
        <item x="29"/>
        <item x="30"/>
        <item x="31"/>
        <item x="32"/>
        <item x="33"/>
        <item t="default"/>
      </items>
    </pivotField>
    <pivotField axis="axisRow" showAll="0" sortType="descending">
      <items count="4">
        <item x="2"/>
        <item x="1"/>
        <item x="0"/>
        <item t="default"/>
      </items>
    </pivotField>
    <pivotField dataField="1" showAll="0"/>
    <pivotField dataField="1" showAll="0"/>
    <pivotField dataField="1" showAll="0"/>
    <pivotField dataField="1" showAll="0"/>
    <pivotField showAll="0"/>
    <pivotField dataField="1" showAll="0"/>
    <pivotField dataField="1" showAll="0"/>
    <pivotField dataField="1" showAll="0"/>
  </pivotFields>
  <rowFields count="2">
    <field x="1"/>
    <field x="0"/>
  </rowFields>
  <rowItems count="41">
    <i>
      <x/>
    </i>
    <i r="1">
      <x v="23"/>
    </i>
    <i>
      <x v="1"/>
    </i>
    <i r="1">
      <x/>
    </i>
    <i r="1">
      <x v="3"/>
    </i>
    <i r="1">
      <x v="5"/>
    </i>
    <i r="1">
      <x v="13"/>
    </i>
    <i r="1">
      <x v="14"/>
    </i>
    <i r="1">
      <x v="15"/>
    </i>
    <i r="1">
      <x v="18"/>
    </i>
    <i r="1">
      <x v="20"/>
    </i>
    <i r="1">
      <x v="22"/>
    </i>
    <i r="1">
      <x v="31"/>
    </i>
    <i r="1">
      <x v="32"/>
    </i>
    <i r="1">
      <x v="33"/>
    </i>
    <i r="1">
      <x v="34"/>
    </i>
    <i r="1">
      <x v="35"/>
    </i>
    <i>
      <x v="2"/>
    </i>
    <i r="1">
      <x/>
    </i>
    <i r="1">
      <x v="1"/>
    </i>
    <i r="1">
      <x v="2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6"/>
    </i>
    <i r="1">
      <x v="17"/>
    </i>
    <i r="1">
      <x v="19"/>
    </i>
    <i r="1">
      <x v="21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MO Residents" fld="3" baseField="0" baseItem="0"/>
    <dataField name="Sum of Out-of-State" fld="4" baseField="0" baseItem="0"/>
    <dataField name="Sum of Other Students" fld="2" baseField="0" baseItem="0"/>
    <dataField name="Sum of Total Undergraduates" fld="5" baseField="0" baseItem="0"/>
    <dataField name="Sum of perinstate" fld="7" baseField="0" baseItem="0"/>
    <dataField name="Sum of peroutstate" fld="8" baseField="0" baseItem="0"/>
    <dataField name="Sum of perother" fld="9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2" cacheId="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H37" firstHeaderRow="1" firstDataRow="2" firstDataCol="1"/>
  <pivotFields count="10">
    <pivotField axis="axisRow" showAll="0" sortType="descending">
      <items count="4">
        <item x="2"/>
        <item x="1"/>
        <item x="0"/>
        <item t="default"/>
      </items>
    </pivotField>
    <pivotField axis="axisRow" showAll="0">
      <items count="29">
        <item x="26"/>
        <item x="2"/>
        <item x="3"/>
        <item x="4"/>
        <item x="5"/>
        <item x="6"/>
        <item x="0"/>
        <item x="7"/>
        <item x="8"/>
        <item x="9"/>
        <item x="10"/>
        <item x="11"/>
        <item x="12"/>
        <item x="13"/>
        <item x="14"/>
        <item x="15"/>
        <item x="16"/>
        <item x="17"/>
        <item x="19"/>
        <item x="18"/>
        <item x="27"/>
        <item x="20"/>
        <item x="21"/>
        <item x="22"/>
        <item x="1"/>
        <item x="23"/>
        <item x="24"/>
        <item x="25"/>
        <item t="default"/>
      </items>
    </pivotField>
    <pivotField dataField="1" showAll="0"/>
    <pivotField dataField="1" showAll="0"/>
    <pivotField dataField="1" showAll="0"/>
    <pivotField dataField="1" showAll="0"/>
    <pivotField showAll="0"/>
    <pivotField dataField="1" showAll="0"/>
    <pivotField dataField="1" showAll="0"/>
    <pivotField dataField="1" showAll="0"/>
  </pivotFields>
  <rowFields count="2">
    <field x="0"/>
    <field x="1"/>
  </rowFields>
  <rowItems count="33">
    <i>
      <x/>
    </i>
    <i r="1">
      <x v="20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3"/>
    </i>
    <i r="1">
      <x v="25"/>
    </i>
    <i r="1">
      <x v="26"/>
    </i>
    <i r="1">
      <x v="27"/>
    </i>
    <i>
      <x v="2"/>
    </i>
    <i r="1">
      <x/>
    </i>
    <i r="1">
      <x v="6"/>
    </i>
    <i r="1">
      <x v="24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MO Residents" fld="3" baseField="0" baseItem="0"/>
    <dataField name="Sum of Out-of-State" fld="4" baseField="0" baseItem="0"/>
    <dataField name="Sum of Other Students" fld="2" baseField="0" baseItem="0"/>
    <dataField name="Sum of Total Undergraduates" fld="5" baseField="0" baseItem="0"/>
    <dataField name="Sum of perinstate" fld="7" baseField="0" baseItem="0"/>
    <dataField name="Sum of peroutstate" fld="8" baseField="0" baseItem="0"/>
    <dataField name="Sum of perother" fld="9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147"/>
  <sheetViews>
    <sheetView tabSelected="1" showOutlineSymbols="0" view="pageBreakPreview" zoomScaleNormal="100" zoomScaleSheetLayoutView="100" workbookViewId="0">
      <selection activeCell="J52" sqref="J52"/>
    </sheetView>
  </sheetViews>
  <sheetFormatPr defaultRowHeight="11.25"/>
  <cols>
    <col min="1" max="1" width="45" style="2" customWidth="1"/>
    <col min="2" max="2" width="12" style="2" customWidth="1"/>
    <col min="3" max="3" width="5.19921875" style="2" customWidth="1"/>
    <col min="4" max="4" width="17.796875" style="2" customWidth="1"/>
    <col min="5" max="5" width="5.19921875" style="2" customWidth="1"/>
    <col min="6" max="6" width="14" style="2" customWidth="1"/>
    <col min="7" max="7" width="5.19921875" style="2" customWidth="1"/>
    <col min="8" max="8" width="15.19921875" style="2" customWidth="1"/>
    <col min="9" max="9" width="5.19921875" style="2" customWidth="1"/>
    <col min="10" max="10" width="13" style="2" customWidth="1"/>
    <col min="11" max="11" width="17.796875" style="2" customWidth="1"/>
    <col min="12" max="12" width="14" style="2" customWidth="1"/>
    <col min="13" max="13" width="15.19921875" style="2" customWidth="1"/>
    <col min="14" max="16384" width="9.59765625" style="2"/>
  </cols>
  <sheetData>
    <row r="1" spans="1:13" ht="12.75" customHeight="1">
      <c r="A1" s="1" t="s">
        <v>75</v>
      </c>
    </row>
    <row r="2" spans="1:13" ht="12.75" customHeight="1">
      <c r="A2" s="1" t="s">
        <v>135</v>
      </c>
    </row>
    <row r="3" spans="1:13" ht="12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3"/>
      <c r="M3" s="3"/>
    </row>
    <row r="4" spans="1:13" ht="12.75" customHeight="1" thickTop="1">
      <c r="A4" s="5"/>
      <c r="B4" s="6"/>
      <c r="C4" s="6"/>
      <c r="D4" s="7" t="s">
        <v>0</v>
      </c>
      <c r="E4" s="7"/>
      <c r="F4" s="7"/>
      <c r="G4" s="7"/>
      <c r="H4" s="7"/>
      <c r="I4" s="7"/>
      <c r="J4" s="8"/>
      <c r="K4" s="7" t="s">
        <v>1</v>
      </c>
      <c r="L4" s="7"/>
      <c r="M4" s="7"/>
    </row>
    <row r="5" spans="1:13" ht="12.75" customHeight="1">
      <c r="B5" s="9"/>
      <c r="C5" s="9"/>
      <c r="D5" s="10" t="s">
        <v>2</v>
      </c>
      <c r="E5" s="10"/>
      <c r="F5" s="11"/>
      <c r="G5" s="11"/>
      <c r="H5" s="12"/>
      <c r="I5" s="12"/>
      <c r="J5" s="13"/>
      <c r="K5" s="10" t="s">
        <v>2</v>
      </c>
      <c r="L5" s="11"/>
      <c r="M5" s="11"/>
    </row>
    <row r="6" spans="1:13" ht="12.75" customHeight="1">
      <c r="B6" s="14" t="s">
        <v>3</v>
      </c>
      <c r="C6" s="14"/>
      <c r="D6" s="15" t="s">
        <v>4</v>
      </c>
      <c r="E6" s="15"/>
      <c r="F6" s="15" t="s">
        <v>5</v>
      </c>
      <c r="G6" s="15"/>
      <c r="H6" s="16" t="s">
        <v>6</v>
      </c>
      <c r="I6" s="16"/>
      <c r="J6" s="17" t="s">
        <v>3</v>
      </c>
      <c r="K6" s="15" t="s">
        <v>4</v>
      </c>
      <c r="L6" s="15" t="s">
        <v>5</v>
      </c>
      <c r="M6" s="15" t="s">
        <v>6</v>
      </c>
    </row>
    <row r="7" spans="1:13" ht="12.75" customHeight="1">
      <c r="B7" s="14" t="s">
        <v>7</v>
      </c>
      <c r="C7" s="14"/>
      <c r="D7" s="15" t="s">
        <v>7</v>
      </c>
      <c r="E7" s="15"/>
      <c r="F7" s="15" t="s">
        <v>8</v>
      </c>
      <c r="G7" s="15"/>
      <c r="H7" s="16" t="s">
        <v>9</v>
      </c>
      <c r="I7" s="16"/>
      <c r="J7" s="17" t="s">
        <v>7</v>
      </c>
      <c r="K7" s="15" t="s">
        <v>7</v>
      </c>
      <c r="L7" s="15" t="s">
        <v>8</v>
      </c>
      <c r="M7" s="15" t="s">
        <v>9</v>
      </c>
    </row>
    <row r="8" spans="1:13" ht="12.75" customHeight="1">
      <c r="A8" s="3" t="s">
        <v>10</v>
      </c>
      <c r="B8" s="14" t="s">
        <v>11</v>
      </c>
      <c r="C8" s="14"/>
      <c r="D8" s="16" t="s">
        <v>12</v>
      </c>
      <c r="E8" s="16"/>
      <c r="F8" s="16" t="s">
        <v>13</v>
      </c>
      <c r="G8" s="16"/>
      <c r="H8" s="16" t="s">
        <v>14</v>
      </c>
      <c r="I8" s="16"/>
      <c r="J8" s="18" t="s">
        <v>11</v>
      </c>
      <c r="K8" s="16" t="s">
        <v>12</v>
      </c>
      <c r="L8" s="16" t="s">
        <v>13</v>
      </c>
      <c r="M8" s="16" t="s">
        <v>14</v>
      </c>
    </row>
    <row r="9" spans="1:13" ht="12.75" customHeight="1">
      <c r="A9" s="11"/>
      <c r="B9" s="9"/>
      <c r="C9" s="9"/>
      <c r="D9" s="11"/>
      <c r="E9" s="11"/>
      <c r="F9" s="11"/>
      <c r="G9" s="11"/>
      <c r="H9" s="12"/>
      <c r="I9" s="12"/>
      <c r="J9" s="13"/>
      <c r="K9" s="11"/>
      <c r="L9" s="11"/>
      <c r="M9" s="11"/>
    </row>
    <row r="10" spans="1:13" ht="15" customHeight="1">
      <c r="A10" s="53" t="s">
        <v>15</v>
      </c>
      <c r="B10" s="20"/>
      <c r="C10" s="20"/>
      <c r="D10" s="21"/>
      <c r="E10" s="21"/>
      <c r="F10" s="21"/>
      <c r="G10" s="21"/>
      <c r="H10" s="22"/>
      <c r="I10" s="22"/>
      <c r="J10" s="23"/>
      <c r="K10" s="21"/>
      <c r="L10" s="21"/>
      <c r="M10" s="21"/>
    </row>
    <row r="11" spans="1:13" ht="12.75" customHeight="1">
      <c r="A11" s="19"/>
      <c r="B11" s="20"/>
      <c r="C11" s="20"/>
      <c r="D11" s="21"/>
      <c r="E11" s="21"/>
      <c r="F11" s="21"/>
      <c r="G11" s="21"/>
      <c r="H11" s="22"/>
      <c r="I11" s="22"/>
      <c r="J11" s="23"/>
      <c r="K11" s="21"/>
      <c r="L11" s="21"/>
      <c r="M11" s="21"/>
    </row>
    <row r="12" spans="1:13" ht="12.75" customHeight="1">
      <c r="A12" s="24" t="s">
        <v>16</v>
      </c>
      <c r="B12" s="51">
        <f>Pivot!B9</f>
        <v>1496</v>
      </c>
      <c r="C12" s="25"/>
      <c r="D12" s="21">
        <f>Pivot!C9</f>
        <v>149</v>
      </c>
      <c r="E12" s="26"/>
      <c r="F12" s="26">
        <f>Pivot!D9</f>
        <v>7</v>
      </c>
      <c r="G12" s="26"/>
      <c r="H12" s="22">
        <f>Pivot!E9</f>
        <v>1652</v>
      </c>
      <c r="I12" s="22"/>
      <c r="J12" s="27">
        <f>Pivot!F9</f>
        <v>0.90556900730000001</v>
      </c>
      <c r="K12" s="70">
        <f>Pivot!G9</f>
        <v>9.0193704599999994E-2</v>
      </c>
      <c r="L12" s="70">
        <f>Pivot!H9</f>
        <v>4.2372881000000001E-3</v>
      </c>
      <c r="M12" s="28">
        <f t="shared" ref="M12:M24" si="0">SUM(J12:L12)</f>
        <v>1</v>
      </c>
    </row>
    <row r="13" spans="1:13" ht="12.75" customHeight="1">
      <c r="A13" s="24" t="s">
        <v>17</v>
      </c>
      <c r="B13" s="51">
        <f>Pivot!B10</f>
        <v>2276</v>
      </c>
      <c r="C13" s="25"/>
      <c r="D13" s="21">
        <f>Pivot!C10</f>
        <v>378</v>
      </c>
      <c r="E13" s="26"/>
      <c r="F13" s="26">
        <f>Pivot!D10</f>
        <v>89</v>
      </c>
      <c r="G13" s="26"/>
      <c r="H13" s="22">
        <f>Pivot!E10</f>
        <v>2743</v>
      </c>
      <c r="I13" s="22"/>
      <c r="J13" s="27">
        <f>Pivot!F10</f>
        <v>0.82974845060000002</v>
      </c>
      <c r="K13" s="70">
        <f>Pivot!G10</f>
        <v>0.1378053226</v>
      </c>
      <c r="L13" s="70">
        <f>Pivot!H10</f>
        <v>3.2446226799999998E-2</v>
      </c>
      <c r="M13" s="28">
        <f t="shared" si="0"/>
        <v>1</v>
      </c>
    </row>
    <row r="14" spans="1:13" ht="12.75" customHeight="1">
      <c r="A14" s="24" t="s">
        <v>18</v>
      </c>
      <c r="B14" s="51">
        <f>Pivot!B11</f>
        <v>4510</v>
      </c>
      <c r="C14" s="25"/>
      <c r="D14" s="21">
        <f>Pivot!C11</f>
        <v>627</v>
      </c>
      <c r="E14" s="26"/>
      <c r="F14" s="26">
        <f>Pivot!D11</f>
        <v>86</v>
      </c>
      <c r="G14" s="26"/>
      <c r="H14" s="22">
        <f>Pivot!E11</f>
        <v>5223</v>
      </c>
      <c r="I14" s="22"/>
      <c r="J14" s="27">
        <f>Pivot!F11</f>
        <v>0.86348841659999997</v>
      </c>
      <c r="K14" s="70">
        <f>Pivot!G11</f>
        <v>0.12004595060000001</v>
      </c>
      <c r="L14" s="70">
        <f>Pivot!H11</f>
        <v>1.6465632800000001E-2</v>
      </c>
      <c r="M14" s="28">
        <f t="shared" si="0"/>
        <v>1</v>
      </c>
    </row>
    <row r="15" spans="1:13" ht="12.75" customHeight="1">
      <c r="A15" s="24" t="s">
        <v>79</v>
      </c>
      <c r="B15" s="51">
        <f>Pivot!B12</f>
        <v>13504</v>
      </c>
      <c r="C15" s="25"/>
      <c r="D15" s="21">
        <f>Pivot!C12</f>
        <v>1090</v>
      </c>
      <c r="E15" s="26"/>
      <c r="F15" s="26">
        <f>Pivot!D12</f>
        <v>617</v>
      </c>
      <c r="G15" s="26"/>
      <c r="H15" s="22">
        <f>Pivot!E12</f>
        <v>15211</v>
      </c>
      <c r="I15" s="22"/>
      <c r="J15" s="27">
        <f>Pivot!F12</f>
        <v>0.88777858129999998</v>
      </c>
      <c r="K15" s="70">
        <f>Pivot!G12</f>
        <v>7.1658668100000003E-2</v>
      </c>
      <c r="L15" s="70">
        <f>Pivot!H12</f>
        <v>4.0562750600000003E-2</v>
      </c>
      <c r="M15" s="28">
        <f>SUM(J15:L15)</f>
        <v>1</v>
      </c>
    </row>
    <row r="16" spans="1:13" ht="12.75" customHeight="1">
      <c r="A16" s="24" t="s">
        <v>85</v>
      </c>
      <c r="B16" s="51">
        <f>Pivot!B13</f>
        <v>4417</v>
      </c>
      <c r="C16" s="20"/>
      <c r="D16" s="21">
        <f>Pivot!C13</f>
        <v>850</v>
      </c>
      <c r="E16" s="26"/>
      <c r="F16" s="26">
        <f>Pivot!D13</f>
        <v>236</v>
      </c>
      <c r="G16" s="26"/>
      <c r="H16" s="22">
        <f>Pivot!E13</f>
        <v>5503</v>
      </c>
      <c r="I16" s="22"/>
      <c r="J16" s="27">
        <f>Pivot!F13</f>
        <v>0.80265309829999998</v>
      </c>
      <c r="K16" s="70">
        <f>Pivot!G13</f>
        <v>0.15446120299999999</v>
      </c>
      <c r="L16" s="70">
        <f>Pivot!H13</f>
        <v>4.2885698700000002E-2</v>
      </c>
      <c r="M16" s="28">
        <f>SUM(J16:L16)</f>
        <v>1</v>
      </c>
    </row>
    <row r="17" spans="1:13" ht="12.75" customHeight="1">
      <c r="A17" s="24" t="s">
        <v>19</v>
      </c>
      <c r="B17" s="51">
        <f>Pivot!B14</f>
        <v>5646</v>
      </c>
      <c r="C17" s="25"/>
      <c r="D17" s="21">
        <f>Pivot!C14</f>
        <v>321</v>
      </c>
      <c r="E17" s="26"/>
      <c r="F17" s="26">
        <f>Pivot!D14</f>
        <v>43</v>
      </c>
      <c r="G17" s="26"/>
      <c r="H17" s="22">
        <f>Pivot!E14</f>
        <v>6010</v>
      </c>
      <c r="I17" s="22"/>
      <c r="J17" s="27">
        <f>Pivot!F14</f>
        <v>0.93943427619999997</v>
      </c>
      <c r="K17" s="70">
        <f>Pivot!G14</f>
        <v>5.3410981699999999E-2</v>
      </c>
      <c r="L17" s="70">
        <f>Pivot!H14</f>
        <v>7.1547421E-3</v>
      </c>
      <c r="M17" s="28">
        <f t="shared" si="0"/>
        <v>1</v>
      </c>
    </row>
    <row r="18" spans="1:13" ht="12.75" customHeight="1">
      <c r="A18" s="24" t="s">
        <v>20</v>
      </c>
      <c r="B18" s="51">
        <f>Pivot!B15</f>
        <v>4570</v>
      </c>
      <c r="C18" s="25"/>
      <c r="D18" s="21">
        <f>Pivot!C15</f>
        <v>1472</v>
      </c>
      <c r="E18" s="26"/>
      <c r="F18" s="26">
        <f>Pivot!D15</f>
        <v>130</v>
      </c>
      <c r="G18" s="26"/>
      <c r="H18" s="22">
        <f>Pivot!E15</f>
        <v>6172</v>
      </c>
      <c r="I18" s="22"/>
      <c r="J18" s="27">
        <f>Pivot!F15</f>
        <v>0.74044069990000005</v>
      </c>
      <c r="K18" s="70">
        <f>Pivot!G15</f>
        <v>0.23849643549999999</v>
      </c>
      <c r="L18" s="70">
        <f>Pivot!H15</f>
        <v>2.10628645E-2</v>
      </c>
      <c r="M18" s="28">
        <f t="shared" si="0"/>
        <v>0.99999999989999999</v>
      </c>
    </row>
    <row r="19" spans="1:13" ht="12.75" customHeight="1">
      <c r="A19" s="24" t="s">
        <v>21</v>
      </c>
      <c r="B19" s="51">
        <f>Pivot!B16</f>
        <v>7849</v>
      </c>
      <c r="C19" s="25"/>
      <c r="D19" s="21">
        <f>Pivot!C16</f>
        <v>1040</v>
      </c>
      <c r="E19" s="26"/>
      <c r="F19" s="26">
        <f>Pivot!D16</f>
        <v>295</v>
      </c>
      <c r="G19" s="26"/>
      <c r="H19" s="22">
        <f>Pivot!E16</f>
        <v>9184</v>
      </c>
      <c r="I19" s="22"/>
      <c r="J19" s="27">
        <f>Pivot!F16</f>
        <v>0.8546385017</v>
      </c>
      <c r="K19" s="70">
        <f>Pivot!G16</f>
        <v>0.1132404181</v>
      </c>
      <c r="L19" s="70">
        <f>Pivot!H16</f>
        <v>3.2121080099999998E-2</v>
      </c>
      <c r="M19" s="28">
        <f t="shared" si="0"/>
        <v>0.99999999989999999</v>
      </c>
    </row>
    <row r="20" spans="1:13" ht="12.75" customHeight="1">
      <c r="A20" s="24" t="s">
        <v>22</v>
      </c>
      <c r="B20" s="51">
        <f>Pivot!B17</f>
        <v>4433</v>
      </c>
      <c r="C20" s="25"/>
      <c r="D20" s="21">
        <f>Pivot!C17</f>
        <v>908</v>
      </c>
      <c r="E20" s="26"/>
      <c r="F20" s="26">
        <f>Pivot!D17</f>
        <v>334</v>
      </c>
      <c r="G20" s="26"/>
      <c r="H20" s="22">
        <f>Pivot!E17</f>
        <v>5675</v>
      </c>
      <c r="I20" s="22"/>
      <c r="J20" s="27">
        <f>Pivot!F17</f>
        <v>0.78114537439999998</v>
      </c>
      <c r="K20" s="70">
        <f>Pivot!G17</f>
        <v>0.16</v>
      </c>
      <c r="L20" s="70">
        <f>Pivot!H17</f>
        <v>5.8854625600000002E-2</v>
      </c>
      <c r="M20" s="28">
        <f t="shared" si="0"/>
        <v>1</v>
      </c>
    </row>
    <row r="21" spans="1:13" ht="12.75" customHeight="1">
      <c r="A21" s="24" t="s">
        <v>82</v>
      </c>
      <c r="B21" s="51">
        <f>Pivot!B18</f>
        <v>8095</v>
      </c>
      <c r="C21" s="25"/>
      <c r="D21" s="21">
        <f>Pivot!C18</f>
        <v>540</v>
      </c>
      <c r="E21" s="26"/>
      <c r="F21" s="26">
        <f>Pivot!D18</f>
        <v>270</v>
      </c>
      <c r="G21" s="26"/>
      <c r="H21" s="22">
        <f>Pivot!E18</f>
        <v>8905</v>
      </c>
      <c r="I21" s="22"/>
      <c r="J21" s="27">
        <f>Pivot!F18</f>
        <v>0.90903986520000002</v>
      </c>
      <c r="K21" s="70">
        <f>Pivot!G18</f>
        <v>6.0640089799999998E-2</v>
      </c>
      <c r="L21" s="70">
        <f>Pivot!H18</f>
        <v>3.0320044899999999E-2</v>
      </c>
      <c r="M21" s="28">
        <f>SUM(J21:L21)</f>
        <v>0.99999999989999999</v>
      </c>
    </row>
    <row r="22" spans="1:13" ht="12.75" customHeight="1">
      <c r="A22" s="24" t="s">
        <v>23</v>
      </c>
      <c r="B22" s="51">
        <f>Pivot!B19</f>
        <v>20102</v>
      </c>
      <c r="C22" s="29"/>
      <c r="D22" s="21">
        <f>Pivot!C19</f>
        <v>4268</v>
      </c>
      <c r="E22" s="26"/>
      <c r="F22" s="26">
        <f>Pivot!D19</f>
        <v>464</v>
      </c>
      <c r="G22" s="26"/>
      <c r="H22" s="22">
        <f>Pivot!E19</f>
        <v>24834</v>
      </c>
      <c r="I22" s="22"/>
      <c r="J22" s="27">
        <f>Pivot!F19</f>
        <v>0.80945477970000002</v>
      </c>
      <c r="K22" s="70">
        <f>Pivot!G19</f>
        <v>0.17186115809999999</v>
      </c>
      <c r="L22" s="70">
        <f>Pivot!H19</f>
        <v>1.86840622E-2</v>
      </c>
      <c r="M22" s="28">
        <f t="shared" si="0"/>
        <v>1</v>
      </c>
    </row>
    <row r="23" spans="1:13" ht="12.75" customHeight="1">
      <c r="A23" s="24" t="s">
        <v>24</v>
      </c>
      <c r="B23" s="51">
        <f>Pivot!B20</f>
        <v>6040</v>
      </c>
      <c r="C23" s="29"/>
      <c r="D23" s="21">
        <f>Pivot!C20</f>
        <v>1948</v>
      </c>
      <c r="E23" s="30"/>
      <c r="F23" s="26">
        <f>Pivot!D20</f>
        <v>198</v>
      </c>
      <c r="G23" s="30"/>
      <c r="H23" s="22">
        <f>Pivot!E20</f>
        <v>8186</v>
      </c>
      <c r="I23" s="31"/>
      <c r="J23" s="27">
        <f>Pivot!F20</f>
        <v>0.73784510140000004</v>
      </c>
      <c r="K23" s="70">
        <f>Pivot!G20</f>
        <v>0.2379672612</v>
      </c>
      <c r="L23" s="70">
        <f>Pivot!H20</f>
        <v>2.41876374E-2</v>
      </c>
      <c r="M23" s="28">
        <f t="shared" si="0"/>
        <v>1</v>
      </c>
    </row>
    <row r="24" spans="1:13" ht="12.75" customHeight="1">
      <c r="A24" s="24" t="s">
        <v>25</v>
      </c>
      <c r="B24" s="51">
        <f>Pivot!B21</f>
        <v>12318</v>
      </c>
      <c r="C24" s="29"/>
      <c r="D24" s="21">
        <f>Pivot!C21</f>
        <v>541</v>
      </c>
      <c r="E24" s="30"/>
      <c r="F24" s="26">
        <f>Pivot!D21</f>
        <v>312</v>
      </c>
      <c r="G24" s="30"/>
      <c r="H24" s="22">
        <f>Pivot!E21</f>
        <v>13171</v>
      </c>
      <c r="I24" s="31"/>
      <c r="J24" s="27">
        <f>Pivot!F21</f>
        <v>0.93523650439999995</v>
      </c>
      <c r="K24" s="70">
        <f>Pivot!G21</f>
        <v>4.1075089199999998E-2</v>
      </c>
      <c r="L24" s="70">
        <f>Pivot!H21</f>
        <v>2.3688406299999999E-2</v>
      </c>
      <c r="M24" s="28">
        <f t="shared" si="0"/>
        <v>0.99999999989999999</v>
      </c>
    </row>
    <row r="25" spans="1:13" ht="12.75" customHeight="1">
      <c r="A25" s="76" t="s">
        <v>26</v>
      </c>
      <c r="B25" s="79">
        <f>Pivot!B8</f>
        <v>95256</v>
      </c>
      <c r="D25" s="80">
        <f>Pivot!C8</f>
        <v>14132</v>
      </c>
      <c r="E25" s="80"/>
      <c r="F25" s="80">
        <f>Pivot!D8</f>
        <v>3081</v>
      </c>
      <c r="G25" s="80"/>
      <c r="H25" s="80">
        <f>Pivot!E8</f>
        <v>112469</v>
      </c>
      <c r="J25" s="72">
        <f>Pivot!F8</f>
        <v>0.84695338269999998</v>
      </c>
      <c r="K25" s="71">
        <f>Pivot!G8</f>
        <v>0.125652402</v>
      </c>
      <c r="L25" s="71">
        <f>Pivot!H8</f>
        <v>2.73942153E-2</v>
      </c>
      <c r="M25" s="28">
        <f>SUM(J25:L25)</f>
        <v>1</v>
      </c>
    </row>
    <row r="26" spans="1:13" ht="12.75" customHeight="1">
      <c r="B26" s="20"/>
      <c r="C26" s="20"/>
      <c r="D26" s="21"/>
      <c r="E26" s="21"/>
      <c r="F26" s="21"/>
      <c r="G26" s="21"/>
      <c r="H26" s="22"/>
      <c r="I26" s="22"/>
      <c r="J26" s="27"/>
      <c r="K26" s="28"/>
      <c r="L26" s="28"/>
      <c r="M26" s="28"/>
    </row>
    <row r="27" spans="1:13" ht="15" customHeight="1">
      <c r="A27" s="53" t="s">
        <v>27</v>
      </c>
      <c r="B27" s="32"/>
      <c r="C27" s="32"/>
      <c r="F27" s="21"/>
      <c r="G27" s="21"/>
      <c r="H27" s="22"/>
      <c r="I27" s="22"/>
      <c r="J27" s="27"/>
      <c r="K27" s="28"/>
      <c r="L27" s="28"/>
      <c r="M27" s="28"/>
    </row>
    <row r="28" spans="1:13" ht="12.75" customHeight="1">
      <c r="A28" s="24"/>
      <c r="B28" s="20"/>
      <c r="C28" s="20"/>
      <c r="D28" s="21"/>
      <c r="E28" s="21"/>
      <c r="F28" s="21"/>
      <c r="G28" s="21"/>
      <c r="H28" s="22"/>
      <c r="I28" s="22"/>
      <c r="J28" s="27"/>
      <c r="K28" s="28"/>
      <c r="L28" s="28"/>
      <c r="M28" s="28"/>
    </row>
    <row r="29" spans="1:13" ht="12.75" customHeight="1">
      <c r="A29" s="24" t="s">
        <v>28</v>
      </c>
      <c r="B29" s="20">
        <f>Pivot!B24</f>
        <v>5006</v>
      </c>
      <c r="C29" s="20"/>
      <c r="D29" s="21">
        <f>Pivot!C24</f>
        <v>145</v>
      </c>
      <c r="E29" s="21"/>
      <c r="F29" s="21">
        <f>Pivot!D24</f>
        <v>0</v>
      </c>
      <c r="G29" s="21"/>
      <c r="H29" s="22">
        <f>Pivot!E24</f>
        <v>5151</v>
      </c>
      <c r="I29" s="22"/>
      <c r="J29" s="27">
        <f>Pivot!F24</f>
        <v>0.9718501262</v>
      </c>
      <c r="K29" s="28">
        <f>Pivot!G24</f>
        <v>2.8149873799999999E-2</v>
      </c>
      <c r="L29" s="28">
        <f>Pivot!H24</f>
        <v>0</v>
      </c>
      <c r="M29" s="28">
        <f t="shared" ref="M29:M50" si="1">SUM(J29:L29)</f>
        <v>1</v>
      </c>
    </row>
    <row r="30" spans="1:13" ht="12.75" customHeight="1">
      <c r="A30" s="24" t="s">
        <v>29</v>
      </c>
      <c r="B30" s="20">
        <f>Pivot!B25</f>
        <v>3156</v>
      </c>
      <c r="C30" s="20"/>
      <c r="D30" s="21">
        <f>Pivot!C25</f>
        <v>3</v>
      </c>
      <c r="E30" s="21"/>
      <c r="F30" s="21">
        <f>Pivot!D25</f>
        <v>0</v>
      </c>
      <c r="G30" s="21"/>
      <c r="H30" s="22">
        <f>Pivot!E25</f>
        <v>3159</v>
      </c>
      <c r="I30" s="22"/>
      <c r="J30" s="27">
        <f>Pivot!F25</f>
        <v>0.99905033239999996</v>
      </c>
      <c r="K30" s="28">
        <f>Pivot!G25</f>
        <v>9.4966759999999995E-4</v>
      </c>
      <c r="L30" s="28">
        <f>Pivot!H25</f>
        <v>0</v>
      </c>
      <c r="M30" s="28">
        <f t="shared" si="1"/>
        <v>1</v>
      </c>
    </row>
    <row r="31" spans="1:13" ht="12.75" customHeight="1">
      <c r="A31" s="24" t="s">
        <v>30</v>
      </c>
      <c r="B31" s="20">
        <f>Pivot!B26</f>
        <v>5634</v>
      </c>
      <c r="C31" s="20"/>
      <c r="D31" s="21">
        <f>Pivot!C26</f>
        <v>43</v>
      </c>
      <c r="E31" s="21"/>
      <c r="F31" s="21">
        <f>Pivot!D26</f>
        <v>13</v>
      </c>
      <c r="G31" s="21"/>
      <c r="H31" s="22">
        <f>Pivot!E26</f>
        <v>5690</v>
      </c>
      <c r="I31" s="22"/>
      <c r="J31" s="27">
        <f>Pivot!F26</f>
        <v>0.99015817220000002</v>
      </c>
      <c r="K31" s="28">
        <f>Pivot!G26</f>
        <v>7.5571177999999998E-3</v>
      </c>
      <c r="L31" s="28">
        <f>Pivot!H26</f>
        <v>2.2847100000000001E-3</v>
      </c>
      <c r="M31" s="28">
        <f t="shared" si="1"/>
        <v>1</v>
      </c>
    </row>
    <row r="32" spans="1:13" ht="12.75" customHeight="1">
      <c r="A32" s="24" t="s">
        <v>169</v>
      </c>
      <c r="B32" s="20">
        <f>Pivot!B27</f>
        <v>1127</v>
      </c>
      <c r="C32" s="20"/>
      <c r="D32" s="21">
        <f>Pivot!C27</f>
        <v>0</v>
      </c>
      <c r="E32" s="21"/>
      <c r="F32" s="21">
        <f>Pivot!D27</f>
        <v>0</v>
      </c>
      <c r="G32" s="21"/>
      <c r="H32" s="22">
        <f>Pivot!E27</f>
        <v>1127</v>
      </c>
      <c r="I32" s="22"/>
      <c r="J32" s="27">
        <f>Pivot!F27</f>
        <v>1</v>
      </c>
      <c r="K32" s="28">
        <f>Pivot!G27</f>
        <v>0</v>
      </c>
      <c r="L32" s="28">
        <f>Pivot!H27</f>
        <v>0</v>
      </c>
      <c r="M32" s="28">
        <f t="shared" ref="M32:M49" si="2">SUM(J32:L32)</f>
        <v>1</v>
      </c>
    </row>
    <row r="33" spans="1:13" ht="12.75" customHeight="1">
      <c r="A33" s="1" t="s">
        <v>31</v>
      </c>
      <c r="B33" s="20">
        <f>Pivot!B28</f>
        <v>3537</v>
      </c>
      <c r="C33" s="20"/>
      <c r="D33" s="21">
        <f>Pivot!C28</f>
        <v>0</v>
      </c>
      <c r="E33" s="21"/>
      <c r="F33" s="21">
        <f>Pivot!D28</f>
        <v>0</v>
      </c>
      <c r="G33" s="21"/>
      <c r="H33" s="22">
        <f>Pivot!E28</f>
        <v>3537</v>
      </c>
      <c r="I33" s="22"/>
      <c r="J33" s="27">
        <f>Pivot!F28</f>
        <v>1</v>
      </c>
      <c r="K33" s="28">
        <f>Pivot!G28</f>
        <v>0</v>
      </c>
      <c r="L33" s="28">
        <f>Pivot!H28</f>
        <v>0</v>
      </c>
      <c r="M33" s="28">
        <f t="shared" si="2"/>
        <v>1</v>
      </c>
    </row>
    <row r="34" spans="1:13" ht="12.75" customHeight="1">
      <c r="A34" s="24" t="s">
        <v>81</v>
      </c>
      <c r="B34" s="20">
        <f>Pivot!B29</f>
        <v>827</v>
      </c>
      <c r="C34" s="20"/>
      <c r="D34" s="21">
        <f>Pivot!C29</f>
        <v>0</v>
      </c>
      <c r="E34" s="21"/>
      <c r="F34" s="21">
        <f>Pivot!D29</f>
        <v>0</v>
      </c>
      <c r="G34" s="21"/>
      <c r="H34" s="22">
        <f>Pivot!E29</f>
        <v>827</v>
      </c>
      <c r="I34" s="22"/>
      <c r="J34" s="27">
        <f>Pivot!F29</f>
        <v>1</v>
      </c>
      <c r="K34" s="28">
        <f>Pivot!G29</f>
        <v>0</v>
      </c>
      <c r="L34" s="28">
        <f>Pivot!H29</f>
        <v>0</v>
      </c>
      <c r="M34" s="28">
        <f t="shared" si="2"/>
        <v>1</v>
      </c>
    </row>
    <row r="35" spans="1:13" ht="12.75" customHeight="1">
      <c r="A35" s="1" t="s">
        <v>32</v>
      </c>
      <c r="B35" s="20">
        <f>Pivot!B30</f>
        <v>6539</v>
      </c>
      <c r="C35" s="20"/>
      <c r="D35" s="21">
        <f>Pivot!C30</f>
        <v>0</v>
      </c>
      <c r="E35" s="21"/>
      <c r="F35" s="21">
        <f>Pivot!D30</f>
        <v>0</v>
      </c>
      <c r="G35" s="21"/>
      <c r="H35" s="22">
        <f>Pivot!E30</f>
        <v>6539</v>
      </c>
      <c r="I35" s="22"/>
      <c r="J35" s="27">
        <f>Pivot!F30</f>
        <v>1</v>
      </c>
      <c r="K35" s="28">
        <f>Pivot!G30</f>
        <v>0</v>
      </c>
      <c r="L35" s="28">
        <f>Pivot!H30</f>
        <v>0</v>
      </c>
      <c r="M35" s="28">
        <f t="shared" si="2"/>
        <v>1</v>
      </c>
    </row>
    <row r="36" spans="1:13" ht="12.75" customHeight="1">
      <c r="A36" s="1" t="s">
        <v>33</v>
      </c>
      <c r="B36" s="20">
        <f>Pivot!B31</f>
        <v>5385</v>
      </c>
      <c r="C36" s="20"/>
      <c r="D36" s="21">
        <f>Pivot!C31</f>
        <v>0</v>
      </c>
      <c r="E36" s="21"/>
      <c r="F36" s="21">
        <f>Pivot!D31</f>
        <v>0</v>
      </c>
      <c r="G36" s="21"/>
      <c r="H36" s="22">
        <f>Pivot!E31</f>
        <v>5385</v>
      </c>
      <c r="I36" s="22"/>
      <c r="J36" s="27">
        <f>Pivot!F31</f>
        <v>1</v>
      </c>
      <c r="K36" s="28">
        <f>Pivot!G31</f>
        <v>0</v>
      </c>
      <c r="L36" s="28">
        <f>Pivot!H31</f>
        <v>0</v>
      </c>
      <c r="M36" s="28">
        <f t="shared" si="2"/>
        <v>1</v>
      </c>
    </row>
    <row r="37" spans="1:13" ht="12.75" customHeight="1">
      <c r="A37" s="1" t="s">
        <v>34</v>
      </c>
      <c r="B37" s="20">
        <f>Pivot!B32</f>
        <v>4956</v>
      </c>
      <c r="C37" s="20"/>
      <c r="D37" s="21">
        <f>Pivot!C32</f>
        <v>0</v>
      </c>
      <c r="E37" s="21"/>
      <c r="F37" s="21">
        <f>Pivot!D32</f>
        <v>0</v>
      </c>
      <c r="G37" s="21"/>
      <c r="H37" s="22">
        <f>Pivot!E32</f>
        <v>4956</v>
      </c>
      <c r="I37" s="22"/>
      <c r="J37" s="27">
        <f>Pivot!F32</f>
        <v>1</v>
      </c>
      <c r="K37" s="28">
        <f>Pivot!G32</f>
        <v>0</v>
      </c>
      <c r="L37" s="28">
        <f>Pivot!H32</f>
        <v>0</v>
      </c>
      <c r="M37" s="28">
        <f t="shared" si="2"/>
        <v>1</v>
      </c>
    </row>
    <row r="38" spans="1:13" ht="12.75" customHeight="1">
      <c r="A38" s="24" t="s">
        <v>35</v>
      </c>
      <c r="B38" s="20">
        <f>Pivot!B33</f>
        <v>3446</v>
      </c>
      <c r="C38" s="20"/>
      <c r="D38" s="21">
        <f>Pivot!C33</f>
        <v>27</v>
      </c>
      <c r="E38" s="21"/>
      <c r="F38" s="21">
        <f>Pivot!D33</f>
        <v>7</v>
      </c>
      <c r="G38" s="21"/>
      <c r="H38" s="22">
        <f>Pivot!E33</f>
        <v>3480</v>
      </c>
      <c r="I38" s="22"/>
      <c r="J38" s="27">
        <f>Pivot!F33</f>
        <v>0.99022988509999998</v>
      </c>
      <c r="K38" s="28">
        <f>Pivot!G33</f>
        <v>7.7586206999999997E-3</v>
      </c>
      <c r="L38" s="28">
        <f>Pivot!H33</f>
        <v>2.0114943000000001E-3</v>
      </c>
      <c r="M38" s="28">
        <f t="shared" si="2"/>
        <v>1.0000000001</v>
      </c>
    </row>
    <row r="39" spans="1:13" ht="12.75" customHeight="1">
      <c r="A39" s="1" t="s">
        <v>80</v>
      </c>
      <c r="B39" s="20">
        <f>Pivot!B34</f>
        <v>2083</v>
      </c>
      <c r="C39" s="20"/>
      <c r="D39" s="21">
        <f>Pivot!C34</f>
        <v>139</v>
      </c>
      <c r="E39" s="21"/>
      <c r="F39" s="21">
        <f>Pivot!D34</f>
        <v>7</v>
      </c>
      <c r="G39" s="21"/>
      <c r="H39" s="22">
        <f>Pivot!E34</f>
        <v>2229</v>
      </c>
      <c r="I39" s="22"/>
      <c r="J39" s="27">
        <f>Pivot!F34</f>
        <v>0.93449977569999998</v>
      </c>
      <c r="K39" s="28">
        <f>Pivot!G34</f>
        <v>6.23598026E-2</v>
      </c>
      <c r="L39" s="28">
        <f>Pivot!H34</f>
        <v>3.1404216999999998E-3</v>
      </c>
      <c r="M39" s="28">
        <f t="shared" si="2"/>
        <v>0.99999999999999989</v>
      </c>
    </row>
    <row r="40" spans="1:13" ht="12.75" customHeight="1">
      <c r="A40" s="24" t="s">
        <v>36</v>
      </c>
      <c r="B40" s="20">
        <f>Pivot!B35</f>
        <v>4479</v>
      </c>
      <c r="C40" s="20"/>
      <c r="D40" s="21">
        <f>Pivot!C35</f>
        <v>0</v>
      </c>
      <c r="E40" s="21"/>
      <c r="F40" s="21">
        <f>Pivot!D35</f>
        <v>0</v>
      </c>
      <c r="G40" s="21"/>
      <c r="H40" s="22">
        <f>Pivot!E35</f>
        <v>4479</v>
      </c>
      <c r="I40" s="22"/>
      <c r="J40" s="27">
        <f>Pivot!F35</f>
        <v>1</v>
      </c>
      <c r="K40" s="28">
        <f>Pivot!G35</f>
        <v>0</v>
      </c>
      <c r="L40" s="28">
        <f>Pivot!H35</f>
        <v>0</v>
      </c>
      <c r="M40" s="28">
        <f t="shared" si="2"/>
        <v>1</v>
      </c>
    </row>
    <row r="41" spans="1:13" ht="12.75" customHeight="1">
      <c r="A41" s="24" t="s">
        <v>37</v>
      </c>
      <c r="B41" s="20">
        <f>Pivot!B36</f>
        <v>1810</v>
      </c>
      <c r="C41" s="20"/>
      <c r="D41" s="21">
        <f>Pivot!C36</f>
        <v>0</v>
      </c>
      <c r="E41" s="21"/>
      <c r="F41" s="21">
        <f>Pivot!D36</f>
        <v>22</v>
      </c>
      <c r="G41" s="21"/>
      <c r="H41" s="22">
        <f>Pivot!E36</f>
        <v>1832</v>
      </c>
      <c r="I41" s="22"/>
      <c r="J41" s="27">
        <f>Pivot!F36</f>
        <v>0.98799126640000001</v>
      </c>
      <c r="K41" s="28">
        <f>Pivot!G36</f>
        <v>0</v>
      </c>
      <c r="L41" s="28">
        <f>Pivot!H36</f>
        <v>1.20087336E-2</v>
      </c>
      <c r="M41" s="28">
        <f t="shared" si="2"/>
        <v>1</v>
      </c>
    </row>
    <row r="42" spans="1:13" ht="12.75" customHeight="1">
      <c r="A42" s="24" t="s">
        <v>38</v>
      </c>
      <c r="B42" s="20">
        <f>Pivot!B37</f>
        <v>13763</v>
      </c>
      <c r="C42" s="20"/>
      <c r="D42" s="21">
        <f>Pivot!C37</f>
        <v>0</v>
      </c>
      <c r="E42" s="21"/>
      <c r="F42" s="21">
        <f>Pivot!D37</f>
        <v>0</v>
      </c>
      <c r="G42" s="21"/>
      <c r="H42" s="22">
        <f>Pivot!E37</f>
        <v>13763</v>
      </c>
      <c r="I42" s="22"/>
      <c r="J42" s="27">
        <f>Pivot!F37</f>
        <v>1</v>
      </c>
      <c r="K42" s="28">
        <f>Pivot!G37</f>
        <v>0</v>
      </c>
      <c r="L42" s="28">
        <f>Pivot!H37</f>
        <v>0</v>
      </c>
      <c r="M42" s="28">
        <f t="shared" si="2"/>
        <v>1</v>
      </c>
    </row>
    <row r="43" spans="1:13" ht="12.75" customHeight="1">
      <c r="A43" s="1" t="s">
        <v>41</v>
      </c>
      <c r="B43" s="20">
        <f>Pivot!B38</f>
        <v>7495</v>
      </c>
      <c r="C43" s="20"/>
      <c r="D43" s="21">
        <f>Pivot!C38</f>
        <v>0</v>
      </c>
      <c r="E43" s="21"/>
      <c r="F43" s="21">
        <f>Pivot!D38</f>
        <v>62</v>
      </c>
      <c r="G43" s="21"/>
      <c r="H43" s="22">
        <f>Pivot!E38</f>
        <v>7557</v>
      </c>
      <c r="I43" s="22"/>
      <c r="J43" s="27">
        <f>Pivot!F38</f>
        <v>0.99179568610000002</v>
      </c>
      <c r="K43" s="28">
        <f>Pivot!G38</f>
        <v>0</v>
      </c>
      <c r="L43" s="28">
        <f>Pivot!H38</f>
        <v>8.2043138999999994E-3</v>
      </c>
      <c r="M43" s="28">
        <f t="shared" si="2"/>
        <v>1</v>
      </c>
    </row>
    <row r="44" spans="1:13" ht="12.75" customHeight="1">
      <c r="A44" s="1" t="s">
        <v>42</v>
      </c>
      <c r="B44" s="20">
        <f>Pivot!B39</f>
        <v>8622</v>
      </c>
      <c r="C44" s="20"/>
      <c r="D44" s="21">
        <f>Pivot!C39</f>
        <v>0</v>
      </c>
      <c r="E44" s="21"/>
      <c r="F44" s="21">
        <f>Pivot!D39</f>
        <v>206</v>
      </c>
      <c r="G44" s="21"/>
      <c r="H44" s="22">
        <f>Pivot!E39</f>
        <v>8828</v>
      </c>
      <c r="I44" s="22"/>
      <c r="J44" s="27">
        <f>Pivot!F39</f>
        <v>0.97666515629999995</v>
      </c>
      <c r="K44" s="28">
        <f>Pivot!G39</f>
        <v>0</v>
      </c>
      <c r="L44" s="28">
        <f>Pivot!H39</f>
        <v>2.33348437E-2</v>
      </c>
      <c r="M44" s="28">
        <f t="shared" si="2"/>
        <v>1</v>
      </c>
    </row>
    <row r="45" spans="1:13" ht="12.75" customHeight="1">
      <c r="A45" s="1" t="s">
        <v>43</v>
      </c>
      <c r="B45" s="20">
        <f>Pivot!B40</f>
        <v>11645</v>
      </c>
      <c r="C45" s="20"/>
      <c r="D45" s="21">
        <f>Pivot!C40</f>
        <v>0</v>
      </c>
      <c r="E45" s="21"/>
      <c r="F45" s="21">
        <f>Pivot!D40</f>
        <v>116</v>
      </c>
      <c r="G45" s="21"/>
      <c r="H45" s="22">
        <f>Pivot!E40</f>
        <v>11761</v>
      </c>
      <c r="I45" s="22"/>
      <c r="J45" s="27">
        <f>Pivot!F40</f>
        <v>0.99013689309999997</v>
      </c>
      <c r="K45" s="28">
        <f>Pivot!G40</f>
        <v>0</v>
      </c>
      <c r="L45" s="28">
        <f>Pivot!H40</f>
        <v>9.8631068999999998E-3</v>
      </c>
      <c r="M45" s="28">
        <f t="shared" si="2"/>
        <v>1</v>
      </c>
    </row>
    <row r="46" spans="1:13" ht="12.75" customHeight="1">
      <c r="A46" s="1" t="s">
        <v>86</v>
      </c>
      <c r="B46" s="20">
        <f>Pivot!B41</f>
        <v>1555</v>
      </c>
      <c r="C46" s="20"/>
      <c r="D46" s="21">
        <f>Pivot!C41</f>
        <v>0</v>
      </c>
      <c r="E46" s="21"/>
      <c r="F46" s="21">
        <f>Pivot!D41</f>
        <v>6</v>
      </c>
      <c r="G46" s="21"/>
      <c r="H46" s="22">
        <f>Pivot!E41</f>
        <v>1561</v>
      </c>
      <c r="I46" s="22"/>
      <c r="J46" s="27">
        <f>Pivot!F41</f>
        <v>0.99615631010000005</v>
      </c>
      <c r="K46" s="28">
        <f>Pivot!G41</f>
        <v>0</v>
      </c>
      <c r="L46" s="28">
        <f>Pivot!H41</f>
        <v>3.8436898999999998E-3</v>
      </c>
      <c r="M46" s="28">
        <f t="shared" si="2"/>
        <v>1</v>
      </c>
    </row>
    <row r="47" spans="1:13" ht="12.75" customHeight="1">
      <c r="A47" s="24" t="s">
        <v>40</v>
      </c>
      <c r="B47" s="20">
        <f>Pivot!B42</f>
        <v>8207</v>
      </c>
      <c r="C47" s="20"/>
      <c r="D47" s="21">
        <f>Pivot!C42</f>
        <v>2</v>
      </c>
      <c r="E47" s="21"/>
      <c r="F47" s="21">
        <f>Pivot!D42</f>
        <v>81</v>
      </c>
      <c r="G47" s="21"/>
      <c r="H47" s="22">
        <f>Pivot!E42</f>
        <v>8290</v>
      </c>
      <c r="I47" s="22"/>
      <c r="J47" s="27">
        <f>Pivot!F42</f>
        <v>0.98998793730000001</v>
      </c>
      <c r="K47" s="28">
        <f>Pivot!G42</f>
        <v>2.412545E-4</v>
      </c>
      <c r="L47" s="28">
        <f>Pivot!H42</f>
        <v>9.7708081999999998E-3</v>
      </c>
      <c r="M47" s="28">
        <f t="shared" si="2"/>
        <v>1</v>
      </c>
    </row>
    <row r="48" spans="1:13" ht="12.75" customHeight="1">
      <c r="A48" s="24" t="s">
        <v>39</v>
      </c>
      <c r="B48" s="20">
        <f>Pivot!B43</f>
        <v>4345</v>
      </c>
      <c r="C48" s="20"/>
      <c r="D48" s="21">
        <f>Pivot!C43</f>
        <v>0</v>
      </c>
      <c r="E48" s="21"/>
      <c r="F48" s="21">
        <f>Pivot!D43</f>
        <v>38</v>
      </c>
      <c r="G48" s="21"/>
      <c r="H48" s="22">
        <f>Pivot!E43</f>
        <v>4383</v>
      </c>
      <c r="I48" s="22"/>
      <c r="J48" s="27">
        <f>Pivot!F43</f>
        <v>0.99133013920000002</v>
      </c>
      <c r="K48" s="28">
        <f>Pivot!G43</f>
        <v>0</v>
      </c>
      <c r="L48" s="28">
        <f>Pivot!H43</f>
        <v>8.6698608E-3</v>
      </c>
      <c r="M48" s="28">
        <f t="shared" si="2"/>
        <v>1</v>
      </c>
    </row>
    <row r="49" spans="1:13" ht="12.75" customHeight="1">
      <c r="A49" s="24" t="s">
        <v>44</v>
      </c>
      <c r="B49" s="20">
        <f>Pivot!B44</f>
        <v>3558</v>
      </c>
      <c r="C49" s="20"/>
      <c r="D49" s="21">
        <f>Pivot!C44</f>
        <v>71</v>
      </c>
      <c r="E49" s="21"/>
      <c r="F49" s="21">
        <f>Pivot!D44</f>
        <v>6</v>
      </c>
      <c r="G49" s="21"/>
      <c r="H49" s="22">
        <f>Pivot!E44</f>
        <v>3635</v>
      </c>
      <c r="I49" s="22"/>
      <c r="J49" s="27">
        <f>Pivot!F44</f>
        <v>0.97881705640000005</v>
      </c>
      <c r="K49" s="28">
        <f>Pivot!G44</f>
        <v>1.9532324600000001E-2</v>
      </c>
      <c r="L49" s="28">
        <f>Pivot!H44</f>
        <v>1.6506190000000001E-3</v>
      </c>
      <c r="M49" s="28">
        <f t="shared" si="2"/>
        <v>1</v>
      </c>
    </row>
    <row r="50" spans="1:13" ht="12.75" customHeight="1">
      <c r="A50" s="33" t="s">
        <v>26</v>
      </c>
      <c r="B50" s="20">
        <f>Pivot!B23</f>
        <v>107175</v>
      </c>
      <c r="C50" s="20"/>
      <c r="D50" s="34">
        <f>Pivot!C23</f>
        <v>430</v>
      </c>
      <c r="E50" s="34"/>
      <c r="F50" s="34">
        <f>Pivot!D23</f>
        <v>564</v>
      </c>
      <c r="G50" s="34"/>
      <c r="H50" s="22">
        <f>Pivot!E23</f>
        <v>108169</v>
      </c>
      <c r="I50" s="22"/>
      <c r="J50" s="27">
        <f>Pivot!F23</f>
        <v>0.99081067588680671</v>
      </c>
      <c r="K50" s="28">
        <f>Pivot!G23</f>
        <v>3.9752609342787676E-3</v>
      </c>
      <c r="L50" s="28">
        <f>Pivot!H23</f>
        <v>5.2140631789144767E-3</v>
      </c>
      <c r="M50" s="28">
        <f t="shared" si="1"/>
        <v>1</v>
      </c>
    </row>
    <row r="51" spans="1:13" ht="12.75" customHeight="1">
      <c r="B51" s="35"/>
      <c r="C51" s="35"/>
      <c r="D51" s="21"/>
      <c r="E51" s="21"/>
      <c r="F51" s="21"/>
      <c r="G51" s="21"/>
      <c r="H51" s="21"/>
      <c r="I51" s="21"/>
      <c r="J51" s="27"/>
      <c r="K51" s="28"/>
      <c r="L51" s="28"/>
      <c r="M51" s="28"/>
    </row>
    <row r="52" spans="1:13" ht="12.75" customHeight="1" thickBot="1">
      <c r="A52" s="36" t="s">
        <v>45</v>
      </c>
      <c r="B52" s="73">
        <f>Pivot!B6</f>
        <v>202431</v>
      </c>
      <c r="C52" s="74"/>
      <c r="D52" s="75">
        <f>Pivot!C6</f>
        <v>14562</v>
      </c>
      <c r="E52" s="75"/>
      <c r="F52" s="75">
        <f>Pivot!D6</f>
        <v>3645</v>
      </c>
      <c r="G52" s="75"/>
      <c r="H52" s="75">
        <f>Pivot!E6</f>
        <v>220638</v>
      </c>
      <c r="I52" s="75"/>
      <c r="J52" s="37">
        <f>Pivot!F6</f>
        <v>0.91748021646316591</v>
      </c>
      <c r="K52" s="38">
        <f>Pivot!G6</f>
        <v>6.5999510510428849E-2</v>
      </c>
      <c r="L52" s="38">
        <f>Pivot!H6</f>
        <v>1.6520273026405245E-2</v>
      </c>
      <c r="M52" s="38">
        <f>SUM(J52:L52)</f>
        <v>1</v>
      </c>
    </row>
    <row r="53" spans="1:13" ht="12.75" customHeight="1" thickTop="1">
      <c r="A53" s="1" t="s">
        <v>46</v>
      </c>
      <c r="B53" s="21"/>
      <c r="C53" s="21"/>
      <c r="D53" s="21"/>
      <c r="E53" s="21"/>
      <c r="F53" s="21"/>
      <c r="G53" s="21"/>
      <c r="H53" s="21"/>
      <c r="I53" s="21"/>
      <c r="J53" s="28"/>
      <c r="K53" s="28"/>
      <c r="L53" s="28"/>
      <c r="M53" s="28"/>
    </row>
    <row r="54" spans="1:13" ht="12.75" customHeight="1">
      <c r="A54" s="24" t="s">
        <v>77</v>
      </c>
      <c r="B54" s="21"/>
      <c r="C54" s="21"/>
      <c r="D54" s="21"/>
      <c r="E54" s="21"/>
      <c r="F54" s="21"/>
      <c r="G54" s="21"/>
      <c r="H54" s="21"/>
      <c r="I54" s="21"/>
      <c r="J54" s="28"/>
      <c r="K54" s="28"/>
      <c r="L54" s="28"/>
      <c r="M54" s="28"/>
    </row>
    <row r="55" spans="1:13" ht="12.75" customHeight="1">
      <c r="A55" s="1" t="s">
        <v>78</v>
      </c>
      <c r="B55" s="21"/>
      <c r="C55" s="21"/>
      <c r="D55" s="21"/>
      <c r="E55" s="21"/>
      <c r="F55" s="21"/>
      <c r="G55" s="21"/>
      <c r="H55" s="21"/>
      <c r="I55" s="21"/>
      <c r="J55" s="28"/>
      <c r="K55" s="28"/>
      <c r="L55" s="28"/>
      <c r="M55" s="28"/>
    </row>
    <row r="56" spans="1:13" ht="12.75" customHeight="1">
      <c r="A56" s="1"/>
      <c r="B56" s="21"/>
      <c r="C56" s="21"/>
      <c r="D56" s="21"/>
      <c r="E56" s="21"/>
      <c r="F56" s="21"/>
      <c r="G56" s="21"/>
      <c r="H56" s="21"/>
      <c r="I56" s="21"/>
      <c r="J56" s="28"/>
      <c r="K56" s="28"/>
      <c r="L56" s="28"/>
      <c r="M56" s="28"/>
    </row>
    <row r="57" spans="1:13" ht="12.75" customHeight="1">
      <c r="A57" s="1" t="s">
        <v>76</v>
      </c>
    </row>
    <row r="58" spans="1:13">
      <c r="A58" s="39" t="s">
        <v>84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3" ht="12.75" customHeight="1" thickBot="1">
      <c r="A59" s="3" t="s">
        <v>168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 customHeight="1" thickTop="1">
      <c r="A60" s="5"/>
      <c r="B60" s="6"/>
      <c r="C60" s="6"/>
      <c r="D60" s="7" t="s">
        <v>0</v>
      </c>
      <c r="E60" s="7"/>
      <c r="F60" s="7"/>
      <c r="G60" s="7"/>
      <c r="H60" s="7"/>
      <c r="I60" s="7"/>
      <c r="J60" s="41" t="s">
        <v>48</v>
      </c>
      <c r="K60" s="42"/>
      <c r="L60" s="43"/>
      <c r="M60" s="43"/>
    </row>
    <row r="61" spans="1:13" ht="12.75" customHeight="1">
      <c r="B61" s="9"/>
      <c r="C61" s="9"/>
      <c r="D61" s="11"/>
      <c r="E61" s="11"/>
      <c r="F61" s="11"/>
      <c r="G61" s="11"/>
      <c r="H61" s="12"/>
      <c r="I61" s="12"/>
      <c r="J61" s="13"/>
      <c r="K61" s="11"/>
      <c r="L61" s="11"/>
      <c r="M61" s="11"/>
    </row>
    <row r="62" spans="1:13" ht="12.75" customHeight="1">
      <c r="B62" s="32"/>
      <c r="C62" s="32"/>
      <c r="D62" s="15" t="s">
        <v>2</v>
      </c>
      <c r="E62" s="15"/>
      <c r="H62" s="3"/>
      <c r="I62" s="3"/>
      <c r="J62" s="44"/>
      <c r="K62" s="15" t="s">
        <v>2</v>
      </c>
    </row>
    <row r="63" spans="1:13" ht="12.75" customHeight="1">
      <c r="B63" s="14" t="s">
        <v>3</v>
      </c>
      <c r="C63" s="14"/>
      <c r="D63" s="15" t="s">
        <v>4</v>
      </c>
      <c r="E63" s="15"/>
      <c r="F63" s="15" t="s">
        <v>5</v>
      </c>
      <c r="G63" s="15"/>
      <c r="H63" s="16" t="s">
        <v>6</v>
      </c>
      <c r="I63" s="16"/>
      <c r="J63" s="17" t="s">
        <v>3</v>
      </c>
      <c r="K63" s="15" t="s">
        <v>4</v>
      </c>
      <c r="L63" s="15" t="s">
        <v>5</v>
      </c>
      <c r="M63" s="15" t="s">
        <v>6</v>
      </c>
    </row>
    <row r="64" spans="1:13" ht="12.75" customHeight="1">
      <c r="B64" s="14" t="s">
        <v>7</v>
      </c>
      <c r="C64" s="14"/>
      <c r="D64" s="15" t="s">
        <v>7</v>
      </c>
      <c r="E64" s="15"/>
      <c r="F64" s="15" t="s">
        <v>8</v>
      </c>
      <c r="G64" s="15"/>
      <c r="H64" s="16" t="s">
        <v>9</v>
      </c>
      <c r="I64" s="16"/>
      <c r="J64" s="17" t="s">
        <v>7</v>
      </c>
      <c r="K64" s="15" t="s">
        <v>7</v>
      </c>
      <c r="L64" s="15" t="s">
        <v>8</v>
      </c>
      <c r="M64" s="15" t="s">
        <v>9</v>
      </c>
    </row>
    <row r="65" spans="1:13" ht="12.75" customHeight="1">
      <c r="A65" s="3" t="s">
        <v>10</v>
      </c>
      <c r="B65" s="14" t="s">
        <v>11</v>
      </c>
      <c r="C65" s="14"/>
      <c r="D65" s="16" t="s">
        <v>12</v>
      </c>
      <c r="E65" s="16"/>
      <c r="F65" s="16" t="s">
        <v>13</v>
      </c>
      <c r="G65" s="16"/>
      <c r="H65" s="16" t="s">
        <v>14</v>
      </c>
      <c r="I65" s="16"/>
      <c r="J65" s="18" t="s">
        <v>11</v>
      </c>
      <c r="K65" s="16" t="s">
        <v>12</v>
      </c>
      <c r="L65" s="16" t="s">
        <v>13</v>
      </c>
      <c r="M65" s="16" t="s">
        <v>14</v>
      </c>
    </row>
    <row r="66" spans="1:13" ht="12.75" customHeight="1">
      <c r="A66" s="11"/>
      <c r="B66" s="9"/>
      <c r="C66" s="9"/>
      <c r="D66" s="11"/>
      <c r="E66" s="11"/>
      <c r="F66" s="11"/>
      <c r="G66" s="11"/>
      <c r="H66" s="12"/>
      <c r="I66" s="12"/>
      <c r="J66" s="13"/>
      <c r="K66" s="11"/>
      <c r="L66" s="11"/>
      <c r="M66" s="11"/>
    </row>
    <row r="67" spans="1:13" ht="15" customHeight="1">
      <c r="A67" s="53" t="s">
        <v>49</v>
      </c>
      <c r="B67" s="32"/>
      <c r="C67" s="32"/>
      <c r="F67" s="21"/>
      <c r="G67" s="21"/>
      <c r="H67" s="3"/>
      <c r="I67" s="3"/>
      <c r="J67" s="27"/>
      <c r="K67" s="28"/>
      <c r="L67" s="28"/>
      <c r="M67" s="28"/>
    </row>
    <row r="68" spans="1:13" ht="12.75" customHeight="1">
      <c r="A68" s="1"/>
      <c r="B68" s="32"/>
      <c r="C68" s="32"/>
      <c r="F68" s="21"/>
      <c r="G68" s="21"/>
      <c r="H68" s="3"/>
      <c r="I68" s="3"/>
      <c r="J68" s="27"/>
      <c r="K68" s="28"/>
      <c r="L68" s="28"/>
      <c r="M68" s="28"/>
    </row>
    <row r="69" spans="1:13" ht="12.75" customHeight="1">
      <c r="A69" s="24" t="s">
        <v>50</v>
      </c>
      <c r="B69" s="57">
        <f>'78_Pivot'!B9</f>
        <v>759</v>
      </c>
      <c r="C69" s="56"/>
      <c r="D69" s="54">
        <f>'78_Pivot'!C9</f>
        <v>347</v>
      </c>
      <c r="E69" s="21"/>
      <c r="F69" s="62">
        <f>'78_Pivot'!D9</f>
        <v>116</v>
      </c>
      <c r="G69" s="63"/>
      <c r="H69" s="64">
        <f>'78_Pivot'!E9</f>
        <v>1222</v>
      </c>
      <c r="I69" s="22"/>
      <c r="J69" s="27">
        <f>'78_Pivot'!F9</f>
        <v>0.62111292959999997</v>
      </c>
      <c r="K69" s="28">
        <f>'78_Pivot'!G9</f>
        <v>0.28396072010000001</v>
      </c>
      <c r="L69" s="28">
        <f>'78_Pivot'!H9</f>
        <v>9.4926350199999995E-2</v>
      </c>
      <c r="M69" s="28">
        <f t="shared" ref="M69:M93" si="3">SUM(J69:L69)</f>
        <v>0.99999999989999999</v>
      </c>
    </row>
    <row r="70" spans="1:13" ht="12.75" customHeight="1">
      <c r="A70" s="24" t="s">
        <v>167</v>
      </c>
      <c r="B70" s="57">
        <f>'78_Pivot'!B10</f>
        <v>1337</v>
      </c>
      <c r="C70" s="56"/>
      <c r="D70" s="54">
        <f>'78_Pivot'!C10</f>
        <v>9</v>
      </c>
      <c r="E70" s="21"/>
      <c r="F70" s="62">
        <f>'78_Pivot'!D10</f>
        <v>0</v>
      </c>
      <c r="G70" s="63"/>
      <c r="H70" s="64">
        <f>'78_Pivot'!E10</f>
        <v>1346</v>
      </c>
      <c r="I70" s="22"/>
      <c r="J70" s="27">
        <f>'78_Pivot'!F10</f>
        <v>0.99331352149999996</v>
      </c>
      <c r="K70" s="28">
        <f>'78_Pivot'!G10</f>
        <v>6.6864784999999998E-3</v>
      </c>
      <c r="L70" s="28">
        <f>'78_Pivot'!H10</f>
        <v>0</v>
      </c>
      <c r="M70" s="28"/>
    </row>
    <row r="71" spans="1:13" ht="12.75" customHeight="1">
      <c r="A71" s="24" t="s">
        <v>83</v>
      </c>
      <c r="B71" s="57">
        <f>'78_Pivot'!B11</f>
        <v>1023</v>
      </c>
      <c r="C71" s="55"/>
      <c r="D71" s="54">
        <f>'78_Pivot'!C11</f>
        <v>128</v>
      </c>
      <c r="E71" s="45"/>
      <c r="F71" s="62">
        <f>'78_Pivot'!D11</f>
        <v>25</v>
      </c>
      <c r="G71" s="60"/>
      <c r="H71" s="64">
        <f>'78_Pivot'!E11</f>
        <v>1176</v>
      </c>
      <c r="I71" s="22"/>
      <c r="J71" s="27">
        <f>'78_Pivot'!F11</f>
        <v>0.86989795920000001</v>
      </c>
      <c r="K71" s="28">
        <f>'78_Pivot'!G11</f>
        <v>0.1088435374</v>
      </c>
      <c r="L71" s="28">
        <f>'78_Pivot'!H11</f>
        <v>2.12585034E-2</v>
      </c>
      <c r="M71" s="28">
        <f t="shared" si="3"/>
        <v>1</v>
      </c>
    </row>
    <row r="72" spans="1:13" ht="12.75" customHeight="1">
      <c r="A72" s="24" t="s">
        <v>51</v>
      </c>
      <c r="B72" s="57">
        <f>'78_Pivot'!B12</f>
        <v>1044</v>
      </c>
      <c r="C72" s="56"/>
      <c r="D72" s="54">
        <f>'78_Pivot'!C12</f>
        <v>317</v>
      </c>
      <c r="E72" s="21"/>
      <c r="F72" s="62">
        <f>'78_Pivot'!D12</f>
        <v>19</v>
      </c>
      <c r="G72" s="63"/>
      <c r="H72" s="64">
        <f>'78_Pivot'!E12</f>
        <v>1380</v>
      </c>
      <c r="I72" s="22"/>
      <c r="J72" s="27">
        <f>'78_Pivot'!F12</f>
        <v>0.75652173909999998</v>
      </c>
      <c r="K72" s="28">
        <f>'78_Pivot'!G12</f>
        <v>0.2297101449</v>
      </c>
      <c r="L72" s="28">
        <f>'78_Pivot'!H12</f>
        <v>1.3768115900000001E-2</v>
      </c>
      <c r="M72" s="28">
        <f t="shared" si="3"/>
        <v>0.99999999989999999</v>
      </c>
    </row>
    <row r="73" spans="1:13" ht="12.75" customHeight="1">
      <c r="A73" s="24" t="s">
        <v>52</v>
      </c>
      <c r="B73" s="57">
        <f>'78_Pivot'!B13</f>
        <v>7250</v>
      </c>
      <c r="C73" s="56"/>
      <c r="D73" s="54">
        <f>'78_Pivot'!C13</f>
        <v>8420</v>
      </c>
      <c r="E73" s="21"/>
      <c r="F73" s="62">
        <f>'78_Pivot'!D13</f>
        <v>450</v>
      </c>
      <c r="G73" s="63"/>
      <c r="H73" s="64">
        <f>'78_Pivot'!E13</f>
        <v>16120</v>
      </c>
      <c r="I73" s="22"/>
      <c r="J73" s="27">
        <f>'78_Pivot'!F13</f>
        <v>0.44975186099999998</v>
      </c>
      <c r="K73" s="28">
        <f>'78_Pivot'!G13</f>
        <v>0.52233250620000005</v>
      </c>
      <c r="L73" s="28">
        <f>'78_Pivot'!H13</f>
        <v>2.79156328E-2</v>
      </c>
      <c r="M73" s="28">
        <f t="shared" si="3"/>
        <v>1</v>
      </c>
    </row>
    <row r="74" spans="1:13" ht="12.75" customHeight="1">
      <c r="A74" s="24" t="s">
        <v>53</v>
      </c>
      <c r="B74" s="57">
        <f>'78_Pivot'!B14</f>
        <v>383</v>
      </c>
      <c r="C74" s="56"/>
      <c r="D74" s="54">
        <f>'78_Pivot'!C14</f>
        <v>370</v>
      </c>
      <c r="E74" s="21"/>
      <c r="F74" s="62">
        <f>'78_Pivot'!D14</f>
        <v>18</v>
      </c>
      <c r="G74" s="63"/>
      <c r="H74" s="64">
        <f>'78_Pivot'!E14</f>
        <v>771</v>
      </c>
      <c r="I74" s="22"/>
      <c r="J74" s="27">
        <f>'78_Pivot'!F14</f>
        <v>0.49675745780000002</v>
      </c>
      <c r="K74" s="28">
        <f>'78_Pivot'!G14</f>
        <v>0.47989623869999998</v>
      </c>
      <c r="L74" s="28">
        <f>'78_Pivot'!H14</f>
        <v>2.3346303499999999E-2</v>
      </c>
      <c r="M74" s="28">
        <f t="shared" si="3"/>
        <v>1</v>
      </c>
    </row>
    <row r="75" spans="1:13" ht="12.75" customHeight="1">
      <c r="A75" s="24" t="s">
        <v>54</v>
      </c>
      <c r="B75" s="57">
        <f>'78_Pivot'!B15</f>
        <v>4544</v>
      </c>
      <c r="C75" s="56"/>
      <c r="D75" s="54">
        <f>'78_Pivot'!C15</f>
        <v>426</v>
      </c>
      <c r="E75" s="21"/>
      <c r="F75" s="62">
        <f>'78_Pivot'!D15</f>
        <v>125</v>
      </c>
      <c r="G75" s="63"/>
      <c r="H75" s="64">
        <f>'78_Pivot'!E15</f>
        <v>5095</v>
      </c>
      <c r="I75" s="22"/>
      <c r="J75" s="27">
        <f>'78_Pivot'!F15</f>
        <v>0.89185475960000005</v>
      </c>
      <c r="K75" s="28">
        <f>'78_Pivot'!G15</f>
        <v>8.36113837E-2</v>
      </c>
      <c r="L75" s="28">
        <f>'78_Pivot'!H15</f>
        <v>2.4533856699999999E-2</v>
      </c>
      <c r="M75" s="28">
        <f t="shared" si="3"/>
        <v>1</v>
      </c>
    </row>
    <row r="76" spans="1:13" ht="12.75" customHeight="1">
      <c r="A76" s="24" t="s">
        <v>55</v>
      </c>
      <c r="B76" s="57">
        <f>'78_Pivot'!B16</f>
        <v>888</v>
      </c>
      <c r="C76" s="55"/>
      <c r="D76" s="54">
        <f>'78_Pivot'!C16</f>
        <v>864</v>
      </c>
      <c r="E76" s="52"/>
      <c r="F76" s="62">
        <f>'78_Pivot'!D16</f>
        <v>18</v>
      </c>
      <c r="G76" s="61"/>
      <c r="H76" s="64">
        <f>'78_Pivot'!E16</f>
        <v>1770</v>
      </c>
      <c r="I76" s="22"/>
      <c r="J76" s="27">
        <f>'78_Pivot'!F16</f>
        <v>0.50169491529999999</v>
      </c>
      <c r="K76" s="28">
        <f>'78_Pivot'!G16</f>
        <v>0.4881355932</v>
      </c>
      <c r="L76" s="28">
        <f>'78_Pivot'!H16</f>
        <v>1.0169491500000001E-2</v>
      </c>
      <c r="M76" s="28">
        <f t="shared" si="3"/>
        <v>1</v>
      </c>
    </row>
    <row r="77" spans="1:13" ht="12.75" customHeight="1">
      <c r="A77" s="24" t="s">
        <v>56</v>
      </c>
      <c r="B77" s="57">
        <f>'78_Pivot'!B17</f>
        <v>1435</v>
      </c>
      <c r="C77" s="56"/>
      <c r="D77" s="54">
        <f>'78_Pivot'!C17</f>
        <v>189</v>
      </c>
      <c r="E77" s="21"/>
      <c r="F77" s="62">
        <f>'78_Pivot'!D17</f>
        <v>65</v>
      </c>
      <c r="G77" s="63"/>
      <c r="H77" s="64">
        <f>'78_Pivot'!E17</f>
        <v>1689</v>
      </c>
      <c r="I77" s="22"/>
      <c r="J77" s="27">
        <f>'78_Pivot'!F17</f>
        <v>0.8496151569</v>
      </c>
      <c r="K77" s="28">
        <f>'78_Pivot'!G17</f>
        <v>0.1119005329</v>
      </c>
      <c r="L77" s="28">
        <f>'78_Pivot'!H17</f>
        <v>3.8484310200000003E-2</v>
      </c>
      <c r="M77" s="28">
        <f t="shared" si="3"/>
        <v>1</v>
      </c>
    </row>
    <row r="78" spans="1:13" ht="12.75" customHeight="1">
      <c r="A78" s="24" t="s">
        <v>57</v>
      </c>
      <c r="B78" s="57">
        <f>'78_Pivot'!B18</f>
        <v>826</v>
      </c>
      <c r="C78" s="56"/>
      <c r="D78" s="54">
        <f>'78_Pivot'!C18</f>
        <v>255</v>
      </c>
      <c r="E78" s="21"/>
      <c r="F78" s="62">
        <f>'78_Pivot'!D18</f>
        <v>95</v>
      </c>
      <c r="G78" s="63"/>
      <c r="H78" s="64">
        <f>'78_Pivot'!E18</f>
        <v>1176</v>
      </c>
      <c r="I78" s="22"/>
      <c r="J78" s="27">
        <f>'78_Pivot'!F18</f>
        <v>0.70238095239999998</v>
      </c>
      <c r="K78" s="28">
        <f>'78_Pivot'!G18</f>
        <v>0.21683673470000001</v>
      </c>
      <c r="L78" s="28">
        <f>'78_Pivot'!H18</f>
        <v>8.07823129E-2</v>
      </c>
      <c r="M78" s="28">
        <f t="shared" si="3"/>
        <v>1</v>
      </c>
    </row>
    <row r="79" spans="1:13" ht="12.75" customHeight="1">
      <c r="A79" s="24" t="s">
        <v>58</v>
      </c>
      <c r="B79" s="57">
        <f>'78_Pivot'!B19</f>
        <v>4792</v>
      </c>
      <c r="C79" s="56"/>
      <c r="D79" s="54">
        <f>'78_Pivot'!C19</f>
        <v>1640</v>
      </c>
      <c r="E79" s="21"/>
      <c r="F79" s="62">
        <f>'78_Pivot'!D19</f>
        <v>738</v>
      </c>
      <c r="G79" s="63"/>
      <c r="H79" s="64">
        <f>'78_Pivot'!E19</f>
        <v>7170</v>
      </c>
      <c r="I79" s="22"/>
      <c r="J79" s="27">
        <f>'78_Pivot'!F19</f>
        <v>0.66834030680000001</v>
      </c>
      <c r="K79" s="28">
        <f>'78_Pivot'!G19</f>
        <v>0.22873082289999999</v>
      </c>
      <c r="L79" s="28">
        <f>'78_Pivot'!H19</f>
        <v>0.1029288703</v>
      </c>
      <c r="M79" s="28">
        <f t="shared" si="3"/>
        <v>1</v>
      </c>
    </row>
    <row r="80" spans="1:13" ht="12.75" customHeight="1">
      <c r="A80" s="24" t="s">
        <v>59</v>
      </c>
      <c r="B80" s="57">
        <f>'78_Pivot'!B20</f>
        <v>2574</v>
      </c>
      <c r="C80" s="56"/>
      <c r="D80" s="54">
        <f>'78_Pivot'!C20</f>
        <v>383</v>
      </c>
      <c r="E80" s="21"/>
      <c r="F80" s="62">
        <f>'78_Pivot'!D20</f>
        <v>11</v>
      </c>
      <c r="G80" s="63"/>
      <c r="H80" s="64">
        <f>'78_Pivot'!E20</f>
        <v>2968</v>
      </c>
      <c r="I80" s="22"/>
      <c r="J80" s="27">
        <f>'78_Pivot'!F20</f>
        <v>0.86725067389999999</v>
      </c>
      <c r="K80" s="28">
        <f>'78_Pivot'!G20</f>
        <v>0.12904312670000001</v>
      </c>
      <c r="L80" s="28">
        <f>'78_Pivot'!H20</f>
        <v>3.7061995E-3</v>
      </c>
      <c r="M80" s="28">
        <f t="shared" si="3"/>
        <v>1.0000000001</v>
      </c>
    </row>
    <row r="81" spans="1:13" ht="12.75" customHeight="1">
      <c r="A81" s="24" t="s">
        <v>60</v>
      </c>
      <c r="B81" s="57">
        <f>'78_Pivot'!B21</f>
        <v>3212</v>
      </c>
      <c r="C81" s="56"/>
      <c r="D81" s="54">
        <f>'78_Pivot'!C21</f>
        <v>184</v>
      </c>
      <c r="E81" s="21"/>
      <c r="F81" s="62">
        <f>'78_Pivot'!D21</f>
        <v>243</v>
      </c>
      <c r="G81" s="63"/>
      <c r="H81" s="64">
        <f>'78_Pivot'!E21</f>
        <v>3639</v>
      </c>
      <c r="I81" s="22"/>
      <c r="J81" s="27">
        <f>'78_Pivot'!F21</f>
        <v>0.88266007140000002</v>
      </c>
      <c r="K81" s="28">
        <f>'78_Pivot'!G21</f>
        <v>5.0563341599999999E-2</v>
      </c>
      <c r="L81" s="28">
        <f>'78_Pivot'!H21</f>
        <v>6.6776586999999998E-2</v>
      </c>
      <c r="M81" s="28">
        <f t="shared" si="3"/>
        <v>1</v>
      </c>
    </row>
    <row r="82" spans="1:13" ht="12.75" customHeight="1">
      <c r="A82" s="24" t="s">
        <v>61</v>
      </c>
      <c r="B82" s="57">
        <f>'78_Pivot'!B22</f>
        <v>1274</v>
      </c>
      <c r="C82" s="56"/>
      <c r="D82" s="54">
        <f>'78_Pivot'!C22</f>
        <v>387</v>
      </c>
      <c r="E82" s="21"/>
      <c r="F82" s="62">
        <f>'78_Pivot'!D22</f>
        <v>129</v>
      </c>
      <c r="G82" s="63"/>
      <c r="H82" s="64">
        <f>'78_Pivot'!E22</f>
        <v>1790</v>
      </c>
      <c r="I82" s="22"/>
      <c r="J82" s="27">
        <f>'78_Pivot'!F22</f>
        <v>0.71173184359999997</v>
      </c>
      <c r="K82" s="28">
        <f>'78_Pivot'!G22</f>
        <v>0.2162011173</v>
      </c>
      <c r="L82" s="28">
        <f>'78_Pivot'!H22</f>
        <v>7.2067039099999994E-2</v>
      </c>
      <c r="M82" s="28">
        <f t="shared" si="3"/>
        <v>1</v>
      </c>
    </row>
    <row r="83" spans="1:13" ht="12.75" customHeight="1">
      <c r="A83" s="24" t="s">
        <v>62</v>
      </c>
      <c r="B83" s="57">
        <f>'78_Pivot'!B23</f>
        <v>2485</v>
      </c>
      <c r="C83" s="56"/>
      <c r="D83" s="54">
        <f>'78_Pivot'!C23</f>
        <v>7894</v>
      </c>
      <c r="E83" s="21"/>
      <c r="F83" s="62">
        <f>'78_Pivot'!D23</f>
        <v>641</v>
      </c>
      <c r="G83" s="63"/>
      <c r="H83" s="64">
        <f>'78_Pivot'!E23</f>
        <v>11020</v>
      </c>
      <c r="I83" s="22"/>
      <c r="J83" s="27">
        <f>'78_Pivot'!F23</f>
        <v>0.22549909260000001</v>
      </c>
      <c r="K83" s="28">
        <f>'78_Pivot'!G23</f>
        <v>0.71633393830000003</v>
      </c>
      <c r="L83" s="28">
        <f>'78_Pivot'!H23</f>
        <v>5.81669691E-2</v>
      </c>
      <c r="M83" s="28">
        <f t="shared" si="3"/>
        <v>1</v>
      </c>
    </row>
    <row r="84" spans="1:13" ht="12.75" customHeight="1">
      <c r="A84" s="24" t="s">
        <v>63</v>
      </c>
      <c r="B84" s="57">
        <f>'78_Pivot'!B24</f>
        <v>1369</v>
      </c>
      <c r="C84" s="56"/>
      <c r="D84" s="54">
        <f>'78_Pivot'!C24</f>
        <v>730</v>
      </c>
      <c r="E84" s="21"/>
      <c r="F84" s="62">
        <f>'78_Pivot'!D24</f>
        <v>8</v>
      </c>
      <c r="G84" s="63"/>
      <c r="H84" s="64">
        <f>'78_Pivot'!E24</f>
        <v>2107</v>
      </c>
      <c r="I84" s="22"/>
      <c r="J84" s="27">
        <f>'78_Pivot'!F24</f>
        <v>0.64973896539999998</v>
      </c>
      <c r="K84" s="28">
        <f>'78_Pivot'!G24</f>
        <v>0.3464641671</v>
      </c>
      <c r="L84" s="28">
        <f>'78_Pivot'!H24</f>
        <v>3.7968676E-3</v>
      </c>
      <c r="M84" s="28">
        <f t="shared" si="3"/>
        <v>1.0000000001</v>
      </c>
    </row>
    <row r="85" spans="1:13" ht="12.75" customHeight="1">
      <c r="A85" s="24" t="s">
        <v>64</v>
      </c>
      <c r="B85" s="57">
        <f>'78_Pivot'!B25</f>
        <v>2465</v>
      </c>
      <c r="C85" s="56"/>
      <c r="D85" s="54">
        <f>'78_Pivot'!C25</f>
        <v>420</v>
      </c>
      <c r="E85" s="21"/>
      <c r="F85" s="62">
        <f>'78_Pivot'!D25</f>
        <v>25</v>
      </c>
      <c r="G85" s="63"/>
      <c r="H85" s="64">
        <f>'78_Pivot'!E25</f>
        <v>2910</v>
      </c>
      <c r="I85" s="22"/>
      <c r="J85" s="27">
        <f>'78_Pivot'!F25</f>
        <v>0.84707903780000005</v>
      </c>
      <c r="K85" s="28">
        <f>'78_Pivot'!G25</f>
        <v>0.1443298969</v>
      </c>
      <c r="L85" s="28">
        <f>'78_Pivot'!H25</f>
        <v>8.5910653000000007E-3</v>
      </c>
      <c r="M85" s="28">
        <f t="shared" si="3"/>
        <v>1</v>
      </c>
    </row>
    <row r="86" spans="1:13" ht="12.75" customHeight="1">
      <c r="A86" s="24" t="s">
        <v>87</v>
      </c>
      <c r="B86" s="57">
        <f>'78_Pivot'!B26</f>
        <v>6464</v>
      </c>
      <c r="C86" s="56"/>
      <c r="D86" s="54">
        <f>'78_Pivot'!C26</f>
        <v>5113</v>
      </c>
      <c r="E86" s="21"/>
      <c r="F86" s="62">
        <f>'78_Pivot'!D26</f>
        <v>827</v>
      </c>
      <c r="G86" s="63"/>
      <c r="H86" s="64">
        <f>'78_Pivot'!E26</f>
        <v>12404</v>
      </c>
      <c r="I86" s="22"/>
      <c r="J86" s="27">
        <f>'78_Pivot'!F26</f>
        <v>0.52112221859999996</v>
      </c>
      <c r="K86" s="28">
        <f>'78_Pivot'!G26</f>
        <v>0.4122057401</v>
      </c>
      <c r="L86" s="28">
        <f>'78_Pivot'!H26</f>
        <v>6.6672041299999998E-2</v>
      </c>
      <c r="M86" s="28">
        <f>SUM(J86:L86)</f>
        <v>1</v>
      </c>
    </row>
    <row r="87" spans="1:13" ht="12.75" customHeight="1">
      <c r="A87" s="24" t="s">
        <v>65</v>
      </c>
      <c r="B87" s="57">
        <f>'78_Pivot'!B27</f>
        <v>462</v>
      </c>
      <c r="C87" s="56"/>
      <c r="D87" s="54">
        <f>'78_Pivot'!C27</f>
        <v>374</v>
      </c>
      <c r="E87" s="21"/>
      <c r="F87" s="62">
        <f>'78_Pivot'!D27</f>
        <v>3</v>
      </c>
      <c r="G87" s="63"/>
      <c r="H87" s="64">
        <f>'78_Pivot'!E27</f>
        <v>839</v>
      </c>
      <c r="I87" s="22"/>
      <c r="J87" s="27">
        <f>'78_Pivot'!F27</f>
        <v>0.55065554230000002</v>
      </c>
      <c r="K87" s="28">
        <f>'78_Pivot'!G27</f>
        <v>0.4457687723</v>
      </c>
      <c r="L87" s="28">
        <f>'78_Pivot'!H27</f>
        <v>3.5756853E-3</v>
      </c>
      <c r="M87" s="28">
        <f t="shared" si="3"/>
        <v>0.99999999989999999</v>
      </c>
    </row>
    <row r="88" spans="1:13" ht="12.75" customHeight="1">
      <c r="A88" s="24" t="s">
        <v>66</v>
      </c>
      <c r="B88" s="57">
        <f>'78_Pivot'!B28</f>
        <v>1294</v>
      </c>
      <c r="C88" s="56"/>
      <c r="D88" s="54">
        <f>'78_Pivot'!C28</f>
        <v>5258</v>
      </c>
      <c r="E88" s="21"/>
      <c r="F88" s="62">
        <f>'78_Pivot'!D28</f>
        <v>586</v>
      </c>
      <c r="G88" s="63"/>
      <c r="H88" s="64">
        <f>'78_Pivot'!E28</f>
        <v>7138</v>
      </c>
      <c r="I88" s="22"/>
      <c r="J88" s="27">
        <f>'78_Pivot'!F28</f>
        <v>0.18128327259999999</v>
      </c>
      <c r="K88" s="28">
        <f>'78_Pivot'!G28</f>
        <v>0.73662090219999998</v>
      </c>
      <c r="L88" s="28">
        <f>'78_Pivot'!H28</f>
        <v>8.20958252E-2</v>
      </c>
      <c r="M88" s="28">
        <f t="shared" si="3"/>
        <v>1</v>
      </c>
    </row>
    <row r="89" spans="1:13" ht="12.75" customHeight="1">
      <c r="A89" s="24" t="s">
        <v>67</v>
      </c>
      <c r="B89" s="57">
        <f>'78_Pivot'!B29</f>
        <v>2701</v>
      </c>
      <c r="C89" s="56"/>
      <c r="D89" s="54">
        <f>'78_Pivot'!C29</f>
        <v>939</v>
      </c>
      <c r="E89" s="21"/>
      <c r="F89" s="62">
        <f>'78_Pivot'!D29</f>
        <v>107</v>
      </c>
      <c r="G89" s="63"/>
      <c r="H89" s="64">
        <f>'78_Pivot'!E29</f>
        <v>3747</v>
      </c>
      <c r="I89" s="22"/>
      <c r="J89" s="27">
        <f>'78_Pivot'!F29</f>
        <v>0.72084334130000005</v>
      </c>
      <c r="K89" s="28">
        <f>'78_Pivot'!G29</f>
        <v>0.25060048039999999</v>
      </c>
      <c r="L89" s="28">
        <f>'78_Pivot'!H29</f>
        <v>2.8556178299999999E-2</v>
      </c>
      <c r="M89" s="28">
        <f t="shared" si="3"/>
        <v>1</v>
      </c>
    </row>
    <row r="90" spans="1:13" ht="12.75" customHeight="1">
      <c r="A90" s="24" t="s">
        <v>68</v>
      </c>
      <c r="B90" s="57">
        <f>'78_Pivot'!B30</f>
        <v>747</v>
      </c>
      <c r="C90" s="56"/>
      <c r="D90" s="54">
        <f>'78_Pivot'!C30</f>
        <v>227</v>
      </c>
      <c r="E90" s="21"/>
      <c r="F90" s="62">
        <f>'78_Pivot'!D30</f>
        <v>165</v>
      </c>
      <c r="G90" s="63"/>
      <c r="H90" s="64">
        <f>'78_Pivot'!E30</f>
        <v>1139</v>
      </c>
      <c r="I90" s="22"/>
      <c r="J90" s="27">
        <f>'78_Pivot'!F30</f>
        <v>0.65583845480000003</v>
      </c>
      <c r="K90" s="28">
        <f>'78_Pivot'!G30</f>
        <v>0.19929762949999999</v>
      </c>
      <c r="L90" s="28">
        <f>'78_Pivot'!H30</f>
        <v>0.14486391570000001</v>
      </c>
      <c r="M90" s="28">
        <f t="shared" si="3"/>
        <v>1</v>
      </c>
    </row>
    <row r="91" spans="1:13" ht="12.75" customHeight="1">
      <c r="A91" s="24" t="s">
        <v>69</v>
      </c>
      <c r="B91" s="57">
        <f>'78_Pivot'!B31</f>
        <v>671</v>
      </c>
      <c r="C91" s="56"/>
      <c r="D91" s="54">
        <f>'78_Pivot'!C31</f>
        <v>361</v>
      </c>
      <c r="E91" s="21"/>
      <c r="F91" s="62">
        <f>'78_Pivot'!D31</f>
        <v>28</v>
      </c>
      <c r="G91" s="63"/>
      <c r="H91" s="64">
        <f>'78_Pivot'!E31</f>
        <v>1060</v>
      </c>
      <c r="I91" s="22"/>
      <c r="J91" s="27">
        <f>'78_Pivot'!F31</f>
        <v>0.63301886789999995</v>
      </c>
      <c r="K91" s="28">
        <f>'78_Pivot'!G31</f>
        <v>0.34056603769999999</v>
      </c>
      <c r="L91" s="28">
        <f>'78_Pivot'!H31</f>
        <v>2.6415094300000001E-2</v>
      </c>
      <c r="M91" s="28">
        <f t="shared" si="3"/>
        <v>0.99999999989999988</v>
      </c>
    </row>
    <row r="92" spans="1:13" ht="12.75" customHeight="1">
      <c r="A92" s="24" t="s">
        <v>70</v>
      </c>
      <c r="B92" s="57">
        <f>'78_Pivot'!B32</f>
        <v>798</v>
      </c>
      <c r="C92" s="56"/>
      <c r="D92" s="54">
        <f>'78_Pivot'!C32</f>
        <v>303</v>
      </c>
      <c r="E92" s="21"/>
      <c r="F92" s="62">
        <f>'78_Pivot'!D32</f>
        <v>9</v>
      </c>
      <c r="G92" s="63"/>
      <c r="H92" s="64">
        <f>'78_Pivot'!E32</f>
        <v>1110</v>
      </c>
      <c r="I92" s="22"/>
      <c r="J92" s="27">
        <f>'78_Pivot'!F32</f>
        <v>0.71891891890000004</v>
      </c>
      <c r="K92" s="28">
        <f>'78_Pivot'!G32</f>
        <v>0.27297297300000001</v>
      </c>
      <c r="L92" s="28">
        <f>'78_Pivot'!H32</f>
        <v>8.1081081000000006E-3</v>
      </c>
      <c r="M92" s="28">
        <f t="shared" si="3"/>
        <v>1</v>
      </c>
    </row>
    <row r="93" spans="1:13" ht="12.75" customHeight="1">
      <c r="A93" s="24" t="s">
        <v>26</v>
      </c>
      <c r="B93" s="58">
        <f>'78_Pivot'!B8</f>
        <v>50797</v>
      </c>
      <c r="C93" s="34"/>
      <c r="D93" s="4">
        <f>'78_Pivot'!C8</f>
        <v>35538</v>
      </c>
      <c r="E93" s="22"/>
      <c r="F93" s="64">
        <f>'78_Pivot'!D8</f>
        <v>4451</v>
      </c>
      <c r="G93" s="64"/>
      <c r="H93" s="64">
        <f>'78_Pivot'!E8</f>
        <v>90786</v>
      </c>
      <c r="I93" s="22"/>
      <c r="J93" s="27">
        <f>'78_Pivot'!F8</f>
        <v>0.55952459629999995</v>
      </c>
      <c r="K93" s="28">
        <f>'78_Pivot'!G8</f>
        <v>0.3914480206</v>
      </c>
      <c r="L93" s="28">
        <f>'78_Pivot'!H8</f>
        <v>4.9027383100000002E-2</v>
      </c>
      <c r="M93" s="28">
        <f t="shared" si="3"/>
        <v>0.99999999999999989</v>
      </c>
    </row>
    <row r="94" spans="1:13" ht="12.75" customHeight="1">
      <c r="B94" s="59"/>
      <c r="C94" s="34"/>
      <c r="D94" s="21"/>
      <c r="E94" s="21"/>
      <c r="F94" s="21"/>
      <c r="G94" s="21"/>
      <c r="H94" s="22"/>
      <c r="I94" s="22"/>
      <c r="J94" s="27"/>
      <c r="K94" s="28"/>
      <c r="L94" s="28"/>
      <c r="M94" s="28"/>
    </row>
    <row r="95" spans="1:13" ht="15" customHeight="1">
      <c r="A95" s="53" t="s">
        <v>71</v>
      </c>
      <c r="B95" s="20"/>
      <c r="C95" s="20"/>
      <c r="D95" s="21"/>
      <c r="E95" s="21"/>
      <c r="F95" s="21"/>
      <c r="G95" s="21"/>
      <c r="H95" s="22"/>
      <c r="I95" s="22"/>
      <c r="J95" s="27"/>
      <c r="K95" s="28"/>
      <c r="L95" s="28"/>
      <c r="M95" s="28"/>
    </row>
    <row r="96" spans="1:13" ht="12.75" customHeight="1">
      <c r="A96" s="24"/>
      <c r="B96" s="20"/>
      <c r="C96" s="20"/>
      <c r="D96" s="21"/>
      <c r="E96" s="21"/>
      <c r="F96" s="21"/>
      <c r="G96" s="21"/>
      <c r="H96" s="22"/>
      <c r="I96" s="22"/>
      <c r="J96" s="27"/>
      <c r="K96" s="28"/>
      <c r="L96" s="28"/>
      <c r="M96" s="28"/>
    </row>
    <row r="97" spans="1:13" ht="12.75" customHeight="1">
      <c r="A97" s="24" t="s">
        <v>72</v>
      </c>
      <c r="B97" s="20">
        <f>'78_Pivot'!B35</f>
        <v>46</v>
      </c>
      <c r="C97" s="20"/>
      <c r="D97" s="21">
        <f>'78_Pivot'!C35</f>
        <v>224</v>
      </c>
      <c r="E97" s="21"/>
      <c r="F97" s="21">
        <f>'78_Pivot'!D35</f>
        <v>33</v>
      </c>
      <c r="G97" s="21"/>
      <c r="H97" s="22">
        <f>'78_Pivot'!E35</f>
        <v>303</v>
      </c>
      <c r="I97" s="22"/>
      <c r="J97" s="27">
        <f>'78_Pivot'!F35</f>
        <v>0.15181518150000001</v>
      </c>
      <c r="K97" s="28">
        <f>'78_Pivot'!G35</f>
        <v>0.73927392739999997</v>
      </c>
      <c r="L97" s="28">
        <f>'78_Pivot'!H35</f>
        <v>0.1089108911</v>
      </c>
      <c r="M97" s="28">
        <f>SUM(J97:L97)</f>
        <v>0.99999999999999989</v>
      </c>
    </row>
    <row r="98" spans="1:13" ht="12.75" customHeight="1">
      <c r="A98" s="24" t="s">
        <v>166</v>
      </c>
      <c r="B98" s="20">
        <f>'78_Pivot'!B36</f>
        <v>823</v>
      </c>
      <c r="C98" s="20"/>
      <c r="D98" s="21">
        <f>'78_Pivot'!C36</f>
        <v>52</v>
      </c>
      <c r="E98" s="21"/>
      <c r="F98" s="21">
        <f>'78_Pivot'!D36</f>
        <v>34</v>
      </c>
      <c r="G98" s="21"/>
      <c r="H98" s="22">
        <f>'78_Pivot'!E36</f>
        <v>909</v>
      </c>
      <c r="I98" s="22"/>
      <c r="J98" s="27">
        <f>'78_Pivot'!F36</f>
        <v>0.9053905391</v>
      </c>
      <c r="K98" s="28">
        <f>'78_Pivot'!G36</f>
        <v>5.7205720600000003E-2</v>
      </c>
      <c r="L98" s="28">
        <f>'78_Pivot'!H36</f>
        <v>3.7403740400000003E-2</v>
      </c>
      <c r="M98" s="28">
        <f>SUM(J98:L98)</f>
        <v>1.0000000001</v>
      </c>
    </row>
    <row r="99" spans="1:13" ht="12.75" customHeight="1">
      <c r="A99" s="24" t="s">
        <v>26</v>
      </c>
      <c r="B99" s="20">
        <f>SUM(B97:B97)</f>
        <v>46</v>
      </c>
      <c r="C99" s="20"/>
      <c r="D99" s="21">
        <f>SUM(D97:D97)</f>
        <v>224</v>
      </c>
      <c r="E99" s="21"/>
      <c r="F99" s="21">
        <f>SUM(F97:F97)</f>
        <v>33</v>
      </c>
      <c r="G99" s="21"/>
      <c r="H99" s="22">
        <f>SUM(H97:H97)</f>
        <v>303</v>
      </c>
      <c r="I99" s="22"/>
      <c r="J99" s="27">
        <f>B99/H99</f>
        <v>0.15181518151815182</v>
      </c>
      <c r="K99" s="28">
        <f>D99/H99</f>
        <v>0.73927392739273923</v>
      </c>
      <c r="L99" s="28">
        <f>F99/H99</f>
        <v>0.10891089108910891</v>
      </c>
      <c r="M99" s="28">
        <f>SUM(J99:L99)</f>
        <v>0.99999999999999989</v>
      </c>
    </row>
    <row r="100" spans="1:13" ht="12.75" customHeight="1">
      <c r="B100" s="20"/>
      <c r="C100" s="20"/>
      <c r="D100" s="21"/>
      <c r="E100" s="21"/>
      <c r="F100" s="21"/>
      <c r="G100" s="21"/>
      <c r="H100" s="22"/>
      <c r="I100" s="22"/>
      <c r="J100" s="27"/>
      <c r="K100" s="28"/>
      <c r="L100" s="28"/>
      <c r="M100" s="28"/>
    </row>
    <row r="101" spans="1:13" ht="23.25" customHeight="1">
      <c r="A101" s="46" t="s">
        <v>73</v>
      </c>
      <c r="B101" s="20">
        <f>'78_Pivot'!B6</f>
        <v>51666</v>
      </c>
      <c r="C101" s="20"/>
      <c r="D101" s="22">
        <f>'78_Pivot'!C6</f>
        <v>35814</v>
      </c>
      <c r="E101" s="22"/>
      <c r="F101" s="22">
        <f>'78_Pivot'!D6</f>
        <v>4518</v>
      </c>
      <c r="G101" s="22"/>
      <c r="H101" s="22">
        <f>'78_Pivot'!E6</f>
        <v>91998</v>
      </c>
      <c r="I101" s="22"/>
      <c r="J101" s="27">
        <f>'78_Pivot'!F6</f>
        <v>0.56159916519999997</v>
      </c>
      <c r="K101" s="70">
        <f>'78_Pivot'!G6</f>
        <v>0.38929107149999997</v>
      </c>
      <c r="L101" s="70">
        <f>'78_Pivot'!H6</f>
        <v>4.9109763299999998E-2</v>
      </c>
      <c r="M101" s="28">
        <f>SUM(J101:L101)</f>
        <v>1</v>
      </c>
    </row>
    <row r="102" spans="1:13" ht="12.75" customHeight="1">
      <c r="B102" s="20"/>
      <c r="C102" s="20"/>
      <c r="D102" s="21"/>
      <c r="E102" s="21"/>
      <c r="F102" s="21"/>
      <c r="G102" s="21"/>
      <c r="H102" s="22"/>
      <c r="I102" s="22"/>
      <c r="J102" s="27"/>
      <c r="K102" s="28"/>
      <c r="L102" s="28"/>
      <c r="M102" s="28"/>
    </row>
    <row r="103" spans="1:13" ht="12.75" customHeight="1" thickBot="1">
      <c r="A103" s="3" t="s">
        <v>74</v>
      </c>
      <c r="B103" s="20">
        <f>SUM(B101+B52)</f>
        <v>254097</v>
      </c>
      <c r="C103" s="77"/>
      <c r="D103" s="34">
        <f>SUM(D101+D52)</f>
        <v>50376</v>
      </c>
      <c r="E103" s="78"/>
      <c r="F103" s="34">
        <f>SUM(F101+F52)</f>
        <v>8163</v>
      </c>
      <c r="G103" s="78"/>
      <c r="H103" s="34">
        <f>SUM(H101+H52)</f>
        <v>312636</v>
      </c>
      <c r="I103" s="22"/>
      <c r="J103" s="47">
        <f>B103/H103</f>
        <v>0.81275668828925651</v>
      </c>
      <c r="K103" s="48">
        <f>D103/H103</f>
        <v>0.16113307488580969</v>
      </c>
      <c r="L103" s="48">
        <f>F103/H103</f>
        <v>2.611023682493379E-2</v>
      </c>
      <c r="M103" s="48">
        <f>SUM(J103:L103)</f>
        <v>1</v>
      </c>
    </row>
    <row r="104" spans="1:13" ht="12.75" customHeight="1" thickTop="1">
      <c r="A104" s="49" t="s">
        <v>46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2.75" customHeight="1">
      <c r="A105" s="24" t="s">
        <v>77</v>
      </c>
    </row>
    <row r="106" spans="1:13" ht="12.75" customHeight="1">
      <c r="A106" s="1" t="s">
        <v>47</v>
      </c>
    </row>
    <row r="107" spans="1:13" ht="12.75" customHeight="1">
      <c r="A107" s="50"/>
    </row>
    <row r="108" spans="1:13" ht="12.75" customHeight="1"/>
    <row r="109" spans="1:13" ht="12.75" customHeight="1"/>
    <row r="110" spans="1:13" ht="12.75" customHeight="1"/>
    <row r="111" spans="1:13" ht="12.75" customHeight="1"/>
    <row r="112" spans="1:13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</sheetData>
  <phoneticPr fontId="0" type="noConversion"/>
  <pageMargins left="0.56000000000000005" right="0.25" top="0.92" bottom="0.22" header="0.5" footer="0.2"/>
  <pageSetup scale="64" orientation="portrait" r:id="rId1"/>
  <headerFooter alignWithMargins="0"/>
  <rowBreaks count="1" manualBreakCount="1">
    <brk id="5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45"/>
  <sheetViews>
    <sheetView workbookViewId="0">
      <selection activeCell="A29" sqref="A29"/>
    </sheetView>
  </sheetViews>
  <sheetFormatPr defaultRowHeight="9"/>
  <cols>
    <col min="1" max="1" width="20.796875" bestFit="1" customWidth="1"/>
    <col min="2" max="2" width="24.59765625" bestFit="1" customWidth="1"/>
    <col min="3" max="3" width="23" bestFit="1" customWidth="1"/>
    <col min="4" max="4" width="25.3984375" bestFit="1" customWidth="1"/>
    <col min="5" max="5" width="32.3984375" bestFit="1" customWidth="1"/>
    <col min="6" max="6" width="20.19921875" bestFit="1" customWidth="1"/>
    <col min="7" max="7" width="21.796875" bestFit="1" customWidth="1"/>
    <col min="8" max="8" width="18.59765625" bestFit="1" customWidth="1"/>
  </cols>
  <sheetData>
    <row r="3" spans="1:8">
      <c r="B3" s="66" t="s">
        <v>128</v>
      </c>
    </row>
    <row r="4" spans="1:8">
      <c r="A4" s="66" t="s">
        <v>125</v>
      </c>
      <c r="B4" t="s">
        <v>127</v>
      </c>
      <c r="C4" t="s">
        <v>129</v>
      </c>
      <c r="D4" t="s">
        <v>130</v>
      </c>
      <c r="E4" t="s">
        <v>131</v>
      </c>
      <c r="F4" t="s">
        <v>132</v>
      </c>
      <c r="G4" t="s">
        <v>133</v>
      </c>
      <c r="H4" t="s">
        <v>134</v>
      </c>
    </row>
    <row r="5" spans="1:8">
      <c r="A5" s="67" t="s">
        <v>124</v>
      </c>
      <c r="B5" s="69">
        <v>202431</v>
      </c>
      <c r="C5" s="69">
        <v>14562</v>
      </c>
      <c r="D5" s="69">
        <v>3645</v>
      </c>
      <c r="E5" s="69">
        <v>220638</v>
      </c>
      <c r="F5" s="69">
        <v>0.91748021646316591</v>
      </c>
      <c r="G5" s="69">
        <v>6.5999510510428849E-2</v>
      </c>
      <c r="H5" s="69">
        <v>1.6520273026405245E-2</v>
      </c>
    </row>
    <row r="6" spans="1:8">
      <c r="A6" s="68" t="s">
        <v>123</v>
      </c>
      <c r="B6" s="69">
        <v>202431</v>
      </c>
      <c r="C6" s="69">
        <v>14562</v>
      </c>
      <c r="D6" s="69">
        <v>3645</v>
      </c>
      <c r="E6" s="69">
        <v>220638</v>
      </c>
      <c r="F6" s="69">
        <v>0.91748021646316591</v>
      </c>
      <c r="G6" s="69">
        <v>6.5999510510428849E-2</v>
      </c>
      <c r="H6" s="69">
        <v>1.6520273026405245E-2</v>
      </c>
    </row>
    <row r="7" spans="1:8">
      <c r="A7" s="67" t="s">
        <v>114</v>
      </c>
      <c r="B7" s="69">
        <v>190512</v>
      </c>
      <c r="C7" s="69">
        <v>28264</v>
      </c>
      <c r="D7" s="69">
        <v>6162</v>
      </c>
      <c r="E7" s="69">
        <v>224938</v>
      </c>
      <c r="F7" s="69">
        <v>11.843426039700001</v>
      </c>
      <c r="G7" s="69">
        <v>1.7765086845</v>
      </c>
      <c r="H7" s="69">
        <v>0.38006527540000007</v>
      </c>
    </row>
    <row r="8" spans="1:8">
      <c r="A8" s="68" t="s">
        <v>122</v>
      </c>
      <c r="B8" s="69">
        <v>95256</v>
      </c>
      <c r="C8" s="69">
        <v>14132</v>
      </c>
      <c r="D8" s="69">
        <v>3081</v>
      </c>
      <c r="E8" s="69">
        <v>112469</v>
      </c>
      <c r="F8" s="69">
        <v>0.84695338269999998</v>
      </c>
      <c r="G8" s="69">
        <v>0.125652402</v>
      </c>
      <c r="H8" s="69">
        <v>2.73942153E-2</v>
      </c>
    </row>
    <row r="9" spans="1:8">
      <c r="A9" s="68" t="s">
        <v>113</v>
      </c>
      <c r="B9" s="69">
        <v>1496</v>
      </c>
      <c r="C9" s="69">
        <v>149</v>
      </c>
      <c r="D9" s="69">
        <v>7</v>
      </c>
      <c r="E9" s="69">
        <v>1652</v>
      </c>
      <c r="F9" s="69">
        <v>0.90556900730000001</v>
      </c>
      <c r="G9" s="69">
        <v>9.0193704599999994E-2</v>
      </c>
      <c r="H9" s="69">
        <v>4.2372881000000001E-3</v>
      </c>
    </row>
    <row r="10" spans="1:8">
      <c r="A10" s="68" t="s">
        <v>17</v>
      </c>
      <c r="B10" s="69">
        <v>2276</v>
      </c>
      <c r="C10" s="69">
        <v>378</v>
      </c>
      <c r="D10" s="69">
        <v>89</v>
      </c>
      <c r="E10" s="69">
        <v>2743</v>
      </c>
      <c r="F10" s="69">
        <v>0.82974845060000002</v>
      </c>
      <c r="G10" s="69">
        <v>0.1378053226</v>
      </c>
      <c r="H10" s="69">
        <v>3.2446226799999998E-2</v>
      </c>
    </row>
    <row r="11" spans="1:8">
      <c r="A11" s="68" t="s">
        <v>117</v>
      </c>
      <c r="B11" s="69">
        <v>4510</v>
      </c>
      <c r="C11" s="69">
        <v>627</v>
      </c>
      <c r="D11" s="69">
        <v>86</v>
      </c>
      <c r="E11" s="69">
        <v>5223</v>
      </c>
      <c r="F11" s="69">
        <v>0.86348841659999997</v>
      </c>
      <c r="G11" s="69">
        <v>0.12004595060000001</v>
      </c>
      <c r="H11" s="69">
        <v>1.6465632800000001E-2</v>
      </c>
    </row>
    <row r="12" spans="1:8">
      <c r="A12" s="68" t="s">
        <v>116</v>
      </c>
      <c r="B12" s="69">
        <v>13504</v>
      </c>
      <c r="C12" s="69">
        <v>1090</v>
      </c>
      <c r="D12" s="69">
        <v>617</v>
      </c>
      <c r="E12" s="69">
        <v>15211</v>
      </c>
      <c r="F12" s="69">
        <v>0.88777858129999998</v>
      </c>
      <c r="G12" s="69">
        <v>7.1658668100000003E-2</v>
      </c>
      <c r="H12" s="69">
        <v>4.0562750600000003E-2</v>
      </c>
    </row>
    <row r="13" spans="1:8">
      <c r="A13" s="68" t="s">
        <v>115</v>
      </c>
      <c r="B13" s="69">
        <v>4417</v>
      </c>
      <c r="C13" s="69">
        <v>850</v>
      </c>
      <c r="D13" s="69">
        <v>236</v>
      </c>
      <c r="E13" s="69">
        <v>5503</v>
      </c>
      <c r="F13" s="69">
        <v>0.80265309829999998</v>
      </c>
      <c r="G13" s="69">
        <v>0.15446120299999999</v>
      </c>
      <c r="H13" s="69">
        <v>4.2885698700000002E-2</v>
      </c>
    </row>
    <row r="14" spans="1:8">
      <c r="A14" s="68" t="s">
        <v>118</v>
      </c>
      <c r="B14" s="69">
        <v>5646</v>
      </c>
      <c r="C14" s="69">
        <v>321</v>
      </c>
      <c r="D14" s="69">
        <v>43</v>
      </c>
      <c r="E14" s="69">
        <v>6010</v>
      </c>
      <c r="F14" s="69">
        <v>0.93943427619999997</v>
      </c>
      <c r="G14" s="69">
        <v>5.3410981699999999E-2</v>
      </c>
      <c r="H14" s="69">
        <v>7.1547421E-3</v>
      </c>
    </row>
    <row r="15" spans="1:8">
      <c r="A15" s="68" t="s">
        <v>119</v>
      </c>
      <c r="B15" s="69">
        <v>4570</v>
      </c>
      <c r="C15" s="69">
        <v>1472</v>
      </c>
      <c r="D15" s="69">
        <v>130</v>
      </c>
      <c r="E15" s="69">
        <v>6172</v>
      </c>
      <c r="F15" s="69">
        <v>0.74044069990000005</v>
      </c>
      <c r="G15" s="69">
        <v>0.23849643549999999</v>
      </c>
      <c r="H15" s="69">
        <v>2.10628645E-2</v>
      </c>
    </row>
    <row r="16" spans="1:8">
      <c r="A16" s="68" t="s">
        <v>120</v>
      </c>
      <c r="B16" s="69">
        <v>7849</v>
      </c>
      <c r="C16" s="69">
        <v>1040</v>
      </c>
      <c r="D16" s="69">
        <v>295</v>
      </c>
      <c r="E16" s="69">
        <v>9184</v>
      </c>
      <c r="F16" s="69">
        <v>0.8546385017</v>
      </c>
      <c r="G16" s="69">
        <v>0.1132404181</v>
      </c>
      <c r="H16" s="69">
        <v>3.2121080099999998E-2</v>
      </c>
    </row>
    <row r="17" spans="1:8">
      <c r="A17" s="68" t="s">
        <v>22</v>
      </c>
      <c r="B17" s="69">
        <v>4433</v>
      </c>
      <c r="C17" s="69">
        <v>908</v>
      </c>
      <c r="D17" s="69">
        <v>334</v>
      </c>
      <c r="E17" s="69">
        <v>5675</v>
      </c>
      <c r="F17" s="69">
        <v>0.78114537439999998</v>
      </c>
      <c r="G17" s="69">
        <v>0.16</v>
      </c>
      <c r="H17" s="69">
        <v>5.8854625600000002E-2</v>
      </c>
    </row>
    <row r="18" spans="1:8">
      <c r="A18" s="68" t="s">
        <v>121</v>
      </c>
      <c r="B18" s="69">
        <v>8095</v>
      </c>
      <c r="C18" s="69">
        <v>540</v>
      </c>
      <c r="D18" s="69">
        <v>270</v>
      </c>
      <c r="E18" s="69">
        <v>8905</v>
      </c>
      <c r="F18" s="69">
        <v>0.90903986520000002</v>
      </c>
      <c r="G18" s="69">
        <v>6.0640089799999998E-2</v>
      </c>
      <c r="H18" s="69">
        <v>3.0320044899999999E-2</v>
      </c>
    </row>
    <row r="19" spans="1:8">
      <c r="A19" s="68" t="s">
        <v>23</v>
      </c>
      <c r="B19" s="69">
        <v>20102</v>
      </c>
      <c r="C19" s="69">
        <v>4268</v>
      </c>
      <c r="D19" s="69">
        <v>464</v>
      </c>
      <c r="E19" s="69">
        <v>24834</v>
      </c>
      <c r="F19" s="69">
        <v>0.80945477970000002</v>
      </c>
      <c r="G19" s="69">
        <v>0.17186115809999999</v>
      </c>
      <c r="H19" s="69">
        <v>1.86840622E-2</v>
      </c>
    </row>
    <row r="20" spans="1:8">
      <c r="A20" s="68" t="s">
        <v>24</v>
      </c>
      <c r="B20" s="69">
        <v>6040</v>
      </c>
      <c r="C20" s="69">
        <v>1948</v>
      </c>
      <c r="D20" s="69">
        <v>198</v>
      </c>
      <c r="E20" s="69">
        <v>8186</v>
      </c>
      <c r="F20" s="69">
        <v>0.73784510140000004</v>
      </c>
      <c r="G20" s="69">
        <v>0.2379672612</v>
      </c>
      <c r="H20" s="69">
        <v>2.41876374E-2</v>
      </c>
    </row>
    <row r="21" spans="1:8">
      <c r="A21" s="68" t="s">
        <v>25</v>
      </c>
      <c r="B21" s="69">
        <v>12318</v>
      </c>
      <c r="C21" s="69">
        <v>541</v>
      </c>
      <c r="D21" s="69">
        <v>312</v>
      </c>
      <c r="E21" s="69">
        <v>13171</v>
      </c>
      <c r="F21" s="69">
        <v>0.93523650439999995</v>
      </c>
      <c r="G21" s="69">
        <v>4.1075089199999998E-2</v>
      </c>
      <c r="H21" s="69">
        <v>2.3688406299999999E-2</v>
      </c>
    </row>
    <row r="22" spans="1:8">
      <c r="A22" s="67" t="s">
        <v>98</v>
      </c>
      <c r="B22" s="69">
        <v>214350</v>
      </c>
      <c r="C22" s="69">
        <v>860</v>
      </c>
      <c r="D22" s="69">
        <v>1128</v>
      </c>
      <c r="E22" s="69">
        <v>216338</v>
      </c>
      <c r="F22" s="69">
        <v>21.779479412386809</v>
      </c>
      <c r="G22" s="69">
        <v>0.13052392253427877</v>
      </c>
      <c r="H22" s="69">
        <v>8.999666517891447E-2</v>
      </c>
    </row>
    <row r="23" spans="1:8">
      <c r="A23" s="68" t="s">
        <v>122</v>
      </c>
      <c r="B23" s="69">
        <v>107175</v>
      </c>
      <c r="C23" s="69">
        <v>430</v>
      </c>
      <c r="D23" s="69">
        <v>564</v>
      </c>
      <c r="E23" s="69">
        <v>108169</v>
      </c>
      <c r="F23" s="69">
        <v>0.99081067588680671</v>
      </c>
      <c r="G23" s="69">
        <v>3.9752609342787676E-3</v>
      </c>
      <c r="H23" s="69">
        <v>5.2140631789144767E-3</v>
      </c>
    </row>
    <row r="24" spans="1:8">
      <c r="A24" s="68" t="s">
        <v>28</v>
      </c>
      <c r="B24" s="69">
        <v>5006</v>
      </c>
      <c r="C24" s="69">
        <v>145</v>
      </c>
      <c r="D24" s="69">
        <v>0</v>
      </c>
      <c r="E24" s="69">
        <v>5151</v>
      </c>
      <c r="F24" s="69">
        <v>0.9718501262</v>
      </c>
      <c r="G24" s="69">
        <v>2.8149873799999999E-2</v>
      </c>
      <c r="H24" s="69">
        <v>0</v>
      </c>
    </row>
    <row r="25" spans="1:8">
      <c r="A25" s="68" t="s">
        <v>29</v>
      </c>
      <c r="B25" s="69">
        <v>3156</v>
      </c>
      <c r="C25" s="69">
        <v>3</v>
      </c>
      <c r="D25" s="69">
        <v>0</v>
      </c>
      <c r="E25" s="69">
        <v>3159</v>
      </c>
      <c r="F25" s="69">
        <v>0.99905033239999996</v>
      </c>
      <c r="G25" s="69">
        <v>9.4966759999999995E-4</v>
      </c>
      <c r="H25" s="69">
        <v>0</v>
      </c>
    </row>
    <row r="26" spans="1:8">
      <c r="A26" s="68" t="s">
        <v>30</v>
      </c>
      <c r="B26" s="69">
        <v>5634</v>
      </c>
      <c r="C26" s="69">
        <v>43</v>
      </c>
      <c r="D26" s="69">
        <v>13</v>
      </c>
      <c r="E26" s="69">
        <v>5690</v>
      </c>
      <c r="F26" s="69">
        <v>0.99015817220000002</v>
      </c>
      <c r="G26" s="69">
        <v>7.5571177999999998E-3</v>
      </c>
      <c r="H26" s="69">
        <v>2.2847100000000001E-3</v>
      </c>
    </row>
    <row r="27" spans="1:8">
      <c r="A27" s="68" t="s">
        <v>169</v>
      </c>
      <c r="B27" s="69">
        <v>1127</v>
      </c>
      <c r="C27" s="69">
        <v>0</v>
      </c>
      <c r="D27" s="69">
        <v>0</v>
      </c>
      <c r="E27" s="69">
        <v>1127</v>
      </c>
      <c r="F27" s="69">
        <v>1</v>
      </c>
      <c r="G27" s="69">
        <v>0</v>
      </c>
      <c r="H27" s="69">
        <v>0</v>
      </c>
    </row>
    <row r="28" spans="1:8">
      <c r="A28" s="68" t="s">
        <v>100</v>
      </c>
      <c r="B28" s="69">
        <v>3537</v>
      </c>
      <c r="C28" s="69">
        <v>0</v>
      </c>
      <c r="D28" s="69">
        <v>0</v>
      </c>
      <c r="E28" s="69">
        <v>3537</v>
      </c>
      <c r="F28" s="69">
        <v>1</v>
      </c>
      <c r="G28" s="69">
        <v>0</v>
      </c>
      <c r="H28" s="69">
        <v>0</v>
      </c>
    </row>
    <row r="29" spans="1:8">
      <c r="A29" s="68" t="s">
        <v>99</v>
      </c>
      <c r="B29" s="69">
        <v>827</v>
      </c>
      <c r="C29" s="69">
        <v>0</v>
      </c>
      <c r="D29" s="69">
        <v>0</v>
      </c>
      <c r="E29" s="69">
        <v>827</v>
      </c>
      <c r="F29" s="69">
        <v>1</v>
      </c>
      <c r="G29" s="69">
        <v>0</v>
      </c>
      <c r="H29" s="69">
        <v>0</v>
      </c>
    </row>
    <row r="30" spans="1:8">
      <c r="A30" s="68" t="s">
        <v>101</v>
      </c>
      <c r="B30" s="69">
        <v>6539</v>
      </c>
      <c r="C30" s="69">
        <v>0</v>
      </c>
      <c r="D30" s="69">
        <v>0</v>
      </c>
      <c r="E30" s="69">
        <v>6539</v>
      </c>
      <c r="F30" s="69">
        <v>1</v>
      </c>
      <c r="G30" s="69">
        <v>0</v>
      </c>
      <c r="H30" s="69">
        <v>0</v>
      </c>
    </row>
    <row r="31" spans="1:8">
      <c r="A31" s="68" t="s">
        <v>102</v>
      </c>
      <c r="B31" s="69">
        <v>5385</v>
      </c>
      <c r="C31" s="69">
        <v>0</v>
      </c>
      <c r="D31" s="69">
        <v>0</v>
      </c>
      <c r="E31" s="69">
        <v>5385</v>
      </c>
      <c r="F31" s="69">
        <v>1</v>
      </c>
      <c r="G31" s="69">
        <v>0</v>
      </c>
      <c r="H31" s="69">
        <v>0</v>
      </c>
    </row>
    <row r="32" spans="1:8">
      <c r="A32" s="68" t="s">
        <v>103</v>
      </c>
      <c r="B32" s="69">
        <v>4956</v>
      </c>
      <c r="C32" s="69">
        <v>0</v>
      </c>
      <c r="D32" s="69">
        <v>0</v>
      </c>
      <c r="E32" s="69">
        <v>4956</v>
      </c>
      <c r="F32" s="69">
        <v>1</v>
      </c>
      <c r="G32" s="69">
        <v>0</v>
      </c>
      <c r="H32" s="69">
        <v>0</v>
      </c>
    </row>
    <row r="33" spans="1:8">
      <c r="A33" s="68" t="s">
        <v>104</v>
      </c>
      <c r="B33" s="69">
        <v>3446</v>
      </c>
      <c r="C33" s="69">
        <v>27</v>
      </c>
      <c r="D33" s="69">
        <v>7</v>
      </c>
      <c r="E33" s="69">
        <v>3480</v>
      </c>
      <c r="F33" s="69">
        <v>0.99022988509999998</v>
      </c>
      <c r="G33" s="69">
        <v>7.7586206999999997E-3</v>
      </c>
      <c r="H33" s="69">
        <v>2.0114943000000001E-3</v>
      </c>
    </row>
    <row r="34" spans="1:8">
      <c r="A34" s="68" t="s">
        <v>105</v>
      </c>
      <c r="B34" s="69">
        <v>2083</v>
      </c>
      <c r="C34" s="69">
        <v>139</v>
      </c>
      <c r="D34" s="69">
        <v>7</v>
      </c>
      <c r="E34" s="69">
        <v>2229</v>
      </c>
      <c r="F34" s="69">
        <v>0.93449977569999998</v>
      </c>
      <c r="G34" s="69">
        <v>6.23598026E-2</v>
      </c>
      <c r="H34" s="69">
        <v>3.1404216999999998E-3</v>
      </c>
    </row>
    <row r="35" spans="1:8">
      <c r="A35" s="68" t="s">
        <v>36</v>
      </c>
      <c r="B35" s="69">
        <v>4479</v>
      </c>
      <c r="C35" s="69">
        <v>0</v>
      </c>
      <c r="D35" s="69">
        <v>0</v>
      </c>
      <c r="E35" s="69">
        <v>4479</v>
      </c>
      <c r="F35" s="69">
        <v>1</v>
      </c>
      <c r="G35" s="69">
        <v>0</v>
      </c>
      <c r="H35" s="69">
        <v>0</v>
      </c>
    </row>
    <row r="36" spans="1:8">
      <c r="A36" s="68" t="s">
        <v>106</v>
      </c>
      <c r="B36" s="69">
        <v>1810</v>
      </c>
      <c r="C36" s="69">
        <v>0</v>
      </c>
      <c r="D36" s="69">
        <v>22</v>
      </c>
      <c r="E36" s="69">
        <v>1832</v>
      </c>
      <c r="F36" s="69">
        <v>0.98799126640000001</v>
      </c>
      <c r="G36" s="69">
        <v>0</v>
      </c>
      <c r="H36" s="69">
        <v>1.20087336E-2</v>
      </c>
    </row>
    <row r="37" spans="1:8">
      <c r="A37" s="68" t="s">
        <v>107</v>
      </c>
      <c r="B37" s="69">
        <v>13763</v>
      </c>
      <c r="C37" s="69">
        <v>0</v>
      </c>
      <c r="D37" s="69">
        <v>0</v>
      </c>
      <c r="E37" s="69">
        <v>13763</v>
      </c>
      <c r="F37" s="69">
        <v>1</v>
      </c>
      <c r="G37" s="69">
        <v>0</v>
      </c>
      <c r="H37" s="69">
        <v>0</v>
      </c>
    </row>
    <row r="38" spans="1:8">
      <c r="A38" s="68" t="s">
        <v>110</v>
      </c>
      <c r="B38" s="69">
        <v>7495</v>
      </c>
      <c r="C38" s="69">
        <v>0</v>
      </c>
      <c r="D38" s="69">
        <v>62</v>
      </c>
      <c r="E38" s="69">
        <v>7557</v>
      </c>
      <c r="F38" s="69">
        <v>0.99179568610000002</v>
      </c>
      <c r="G38" s="69">
        <v>0</v>
      </c>
      <c r="H38" s="69">
        <v>8.2043138999999994E-3</v>
      </c>
    </row>
    <row r="39" spans="1:8">
      <c r="A39" s="68" t="s">
        <v>109</v>
      </c>
      <c r="B39" s="69">
        <v>8622</v>
      </c>
      <c r="C39" s="69">
        <v>0</v>
      </c>
      <c r="D39" s="69">
        <v>206</v>
      </c>
      <c r="E39" s="69">
        <v>8828</v>
      </c>
      <c r="F39" s="69">
        <v>0.97666515629999995</v>
      </c>
      <c r="G39" s="69">
        <v>0</v>
      </c>
      <c r="H39" s="69">
        <v>2.33348437E-2</v>
      </c>
    </row>
    <row r="40" spans="1:8">
      <c r="A40" s="68" t="s">
        <v>111</v>
      </c>
      <c r="B40" s="69">
        <v>11645</v>
      </c>
      <c r="C40" s="69">
        <v>0</v>
      </c>
      <c r="D40" s="69">
        <v>116</v>
      </c>
      <c r="E40" s="69">
        <v>11761</v>
      </c>
      <c r="F40" s="69">
        <v>0.99013689309999997</v>
      </c>
      <c r="G40" s="69">
        <v>0</v>
      </c>
      <c r="H40" s="69">
        <v>9.8631068999999998E-3</v>
      </c>
    </row>
    <row r="41" spans="1:8">
      <c r="A41" s="68" t="s">
        <v>112</v>
      </c>
      <c r="B41" s="69">
        <v>1555</v>
      </c>
      <c r="C41" s="69">
        <v>0</v>
      </c>
      <c r="D41" s="69">
        <v>6</v>
      </c>
      <c r="E41" s="69">
        <v>1561</v>
      </c>
      <c r="F41" s="69">
        <v>0.99615631010000005</v>
      </c>
      <c r="G41" s="69">
        <v>0</v>
      </c>
      <c r="H41" s="69">
        <v>3.8436898999999998E-3</v>
      </c>
    </row>
    <row r="42" spans="1:8">
      <c r="A42" s="68" t="s">
        <v>108</v>
      </c>
      <c r="B42" s="69">
        <v>8207</v>
      </c>
      <c r="C42" s="69">
        <v>2</v>
      </c>
      <c r="D42" s="69">
        <v>81</v>
      </c>
      <c r="E42" s="69">
        <v>8290</v>
      </c>
      <c r="F42" s="69">
        <v>0.98998793730000001</v>
      </c>
      <c r="G42" s="69">
        <v>2.412545E-4</v>
      </c>
      <c r="H42" s="69">
        <v>9.7708081999999998E-3</v>
      </c>
    </row>
    <row r="43" spans="1:8">
      <c r="A43" s="68" t="s">
        <v>39</v>
      </c>
      <c r="B43" s="69">
        <v>4345</v>
      </c>
      <c r="C43" s="69">
        <v>0</v>
      </c>
      <c r="D43" s="69">
        <v>38</v>
      </c>
      <c r="E43" s="69">
        <v>4383</v>
      </c>
      <c r="F43" s="69">
        <v>0.99133013920000002</v>
      </c>
      <c r="G43" s="69">
        <v>0</v>
      </c>
      <c r="H43" s="69">
        <v>8.6698608E-3</v>
      </c>
    </row>
    <row r="44" spans="1:8">
      <c r="A44" s="68" t="s">
        <v>44</v>
      </c>
      <c r="B44" s="69">
        <v>3558</v>
      </c>
      <c r="C44" s="69">
        <v>71</v>
      </c>
      <c r="D44" s="69">
        <v>6</v>
      </c>
      <c r="E44" s="69">
        <v>3635</v>
      </c>
      <c r="F44" s="69">
        <v>0.97881705640000005</v>
      </c>
      <c r="G44" s="69">
        <v>1.9532324600000001E-2</v>
      </c>
      <c r="H44" s="69">
        <v>1.6506190000000001E-3</v>
      </c>
    </row>
    <row r="45" spans="1:8">
      <c r="A45" s="67" t="s">
        <v>126</v>
      </c>
      <c r="B45" s="69">
        <v>607293</v>
      </c>
      <c r="C45" s="69">
        <v>43686</v>
      </c>
      <c r="D45" s="69">
        <v>10935</v>
      </c>
      <c r="E45" s="69">
        <v>661914</v>
      </c>
      <c r="F45" s="69">
        <v>34.540385668549973</v>
      </c>
      <c r="G45" s="69">
        <v>1.9730321175447074</v>
      </c>
      <c r="H45" s="69">
        <v>0.48658221360531978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selection activeCell="H38" sqref="H38:J38"/>
    </sheetView>
  </sheetViews>
  <sheetFormatPr defaultRowHeight="9"/>
  <sheetData>
    <row r="1" spans="1:10">
      <c r="A1" s="65" t="s">
        <v>88</v>
      </c>
      <c r="B1" s="65" t="s">
        <v>89</v>
      </c>
      <c r="C1" s="65" t="s">
        <v>90</v>
      </c>
      <c r="D1" s="65" t="s">
        <v>91</v>
      </c>
      <c r="E1" s="65" t="s">
        <v>92</v>
      </c>
      <c r="F1" s="65" t="s">
        <v>93</v>
      </c>
      <c r="G1" s="65" t="s">
        <v>94</v>
      </c>
      <c r="H1" s="65" t="s">
        <v>95</v>
      </c>
      <c r="I1" s="65" t="s">
        <v>96</v>
      </c>
      <c r="J1" s="65" t="s">
        <v>97</v>
      </c>
    </row>
    <row r="2" spans="1:10">
      <c r="A2" s="65" t="s">
        <v>28</v>
      </c>
      <c r="B2" s="65" t="s">
        <v>98</v>
      </c>
      <c r="C2" s="65">
        <v>0</v>
      </c>
      <c r="D2" s="65">
        <v>5006</v>
      </c>
      <c r="E2" s="65">
        <v>145</v>
      </c>
      <c r="F2" s="65">
        <v>5151</v>
      </c>
      <c r="G2" s="65">
        <v>2010</v>
      </c>
      <c r="H2" s="65">
        <v>0.9718501262</v>
      </c>
      <c r="I2" s="65">
        <v>2.8149873799999999E-2</v>
      </c>
      <c r="J2" s="65">
        <v>0</v>
      </c>
    </row>
    <row r="3" spans="1:10">
      <c r="A3" s="65" t="s">
        <v>29</v>
      </c>
      <c r="B3" s="65" t="s">
        <v>98</v>
      </c>
      <c r="C3" s="65">
        <v>0</v>
      </c>
      <c r="D3" s="65">
        <v>3156</v>
      </c>
      <c r="E3" s="65">
        <v>3</v>
      </c>
      <c r="F3" s="65">
        <v>3159</v>
      </c>
      <c r="G3" s="65">
        <v>2010</v>
      </c>
      <c r="H3" s="65">
        <v>0.99905033239999996</v>
      </c>
      <c r="I3" s="65">
        <v>9.4966759999999995E-4</v>
      </c>
      <c r="J3" s="65">
        <v>0</v>
      </c>
    </row>
    <row r="4" spans="1:10">
      <c r="A4" s="65" t="s">
        <v>30</v>
      </c>
      <c r="B4" s="65" t="s">
        <v>98</v>
      </c>
      <c r="C4" s="65">
        <v>13</v>
      </c>
      <c r="D4" s="65">
        <v>5634</v>
      </c>
      <c r="E4" s="65">
        <v>43</v>
      </c>
      <c r="F4" s="65">
        <v>5690</v>
      </c>
      <c r="G4" s="65">
        <v>2010</v>
      </c>
      <c r="H4" s="65">
        <v>0.99015817220000002</v>
      </c>
      <c r="I4" s="65">
        <v>7.5571177999999998E-3</v>
      </c>
      <c r="J4" s="65">
        <v>2.2847100000000001E-3</v>
      </c>
    </row>
    <row r="5" spans="1:10">
      <c r="A5" s="65" t="s">
        <v>169</v>
      </c>
      <c r="B5" s="65" t="s">
        <v>98</v>
      </c>
      <c r="C5" s="65">
        <v>0</v>
      </c>
      <c r="D5" s="65">
        <v>1127</v>
      </c>
      <c r="E5" s="65">
        <v>0</v>
      </c>
      <c r="F5" s="65">
        <v>1127</v>
      </c>
      <c r="G5" s="65">
        <v>2010</v>
      </c>
      <c r="H5" s="65">
        <v>1</v>
      </c>
      <c r="I5" s="65">
        <v>0</v>
      </c>
      <c r="J5" s="65">
        <v>0</v>
      </c>
    </row>
    <row r="6" spans="1:10">
      <c r="A6" s="65" t="s">
        <v>99</v>
      </c>
      <c r="B6" s="65" t="s">
        <v>98</v>
      </c>
      <c r="C6" s="65">
        <v>0</v>
      </c>
      <c r="D6" s="65">
        <v>827</v>
      </c>
      <c r="E6" s="65">
        <v>0</v>
      </c>
      <c r="F6" s="65">
        <v>827</v>
      </c>
      <c r="G6" s="65">
        <v>2010</v>
      </c>
      <c r="H6" s="65">
        <v>1</v>
      </c>
      <c r="I6" s="65">
        <v>0</v>
      </c>
      <c r="J6" s="65">
        <v>0</v>
      </c>
    </row>
    <row r="7" spans="1:10">
      <c r="A7" s="65" t="s">
        <v>100</v>
      </c>
      <c r="B7" s="65" t="s">
        <v>98</v>
      </c>
      <c r="C7" s="65">
        <v>0</v>
      </c>
      <c r="D7" s="65">
        <v>3537</v>
      </c>
      <c r="E7" s="65">
        <v>0</v>
      </c>
      <c r="F7" s="65">
        <v>3537</v>
      </c>
      <c r="G7" s="65">
        <v>2010</v>
      </c>
      <c r="H7" s="65">
        <v>1</v>
      </c>
      <c r="I7" s="65">
        <v>0</v>
      </c>
      <c r="J7" s="65">
        <v>0</v>
      </c>
    </row>
    <row r="8" spans="1:10">
      <c r="A8" s="65" t="s">
        <v>101</v>
      </c>
      <c r="B8" s="65" t="s">
        <v>98</v>
      </c>
      <c r="C8" s="65">
        <v>0</v>
      </c>
      <c r="D8" s="65">
        <v>6539</v>
      </c>
      <c r="E8" s="65">
        <v>0</v>
      </c>
      <c r="F8" s="65">
        <v>6539</v>
      </c>
      <c r="G8" s="65">
        <v>2010</v>
      </c>
      <c r="H8" s="65">
        <v>1</v>
      </c>
      <c r="I8" s="65">
        <v>0</v>
      </c>
      <c r="J8" s="65">
        <v>0</v>
      </c>
    </row>
    <row r="9" spans="1:10">
      <c r="A9" s="65" t="s">
        <v>102</v>
      </c>
      <c r="B9" s="65" t="s">
        <v>98</v>
      </c>
      <c r="C9" s="65">
        <v>0</v>
      </c>
      <c r="D9" s="65">
        <v>5385</v>
      </c>
      <c r="E9" s="65">
        <v>0</v>
      </c>
      <c r="F9" s="65">
        <v>5385</v>
      </c>
      <c r="G9" s="65">
        <v>2010</v>
      </c>
      <c r="H9" s="65">
        <v>1</v>
      </c>
      <c r="I9" s="65">
        <v>0</v>
      </c>
      <c r="J9" s="65">
        <v>0</v>
      </c>
    </row>
    <row r="10" spans="1:10">
      <c r="A10" s="65" t="s">
        <v>103</v>
      </c>
      <c r="B10" s="65" t="s">
        <v>98</v>
      </c>
      <c r="C10" s="65">
        <v>0</v>
      </c>
      <c r="D10" s="65">
        <v>4956</v>
      </c>
      <c r="E10" s="65">
        <v>0</v>
      </c>
      <c r="F10" s="65">
        <v>4956</v>
      </c>
      <c r="G10" s="65">
        <v>2010</v>
      </c>
      <c r="H10" s="65">
        <v>1</v>
      </c>
      <c r="I10" s="65">
        <v>0</v>
      </c>
      <c r="J10" s="65">
        <v>0</v>
      </c>
    </row>
    <row r="11" spans="1:10">
      <c r="A11" s="65" t="s">
        <v>104</v>
      </c>
      <c r="B11" s="65" t="s">
        <v>98</v>
      </c>
      <c r="C11" s="65">
        <v>7</v>
      </c>
      <c r="D11" s="65">
        <v>3446</v>
      </c>
      <c r="E11" s="65">
        <v>27</v>
      </c>
      <c r="F11" s="65">
        <v>3480</v>
      </c>
      <c r="G11" s="65">
        <v>2010</v>
      </c>
      <c r="H11" s="65">
        <v>0.99022988509999998</v>
      </c>
      <c r="I11" s="65">
        <v>7.7586206999999997E-3</v>
      </c>
      <c r="J11" s="65">
        <v>2.0114943000000001E-3</v>
      </c>
    </row>
    <row r="12" spans="1:10">
      <c r="A12" s="65" t="s">
        <v>105</v>
      </c>
      <c r="B12" s="65" t="s">
        <v>98</v>
      </c>
      <c r="C12" s="65">
        <v>7</v>
      </c>
      <c r="D12" s="65">
        <v>2083</v>
      </c>
      <c r="E12" s="65">
        <v>139</v>
      </c>
      <c r="F12" s="65">
        <v>2229</v>
      </c>
      <c r="G12" s="65">
        <v>2010</v>
      </c>
      <c r="H12" s="65">
        <v>0.93449977569999998</v>
      </c>
      <c r="I12" s="65">
        <v>6.23598026E-2</v>
      </c>
      <c r="J12" s="65">
        <v>3.1404216999999998E-3</v>
      </c>
    </row>
    <row r="13" spans="1:10">
      <c r="A13" s="65" t="s">
        <v>36</v>
      </c>
      <c r="B13" s="65" t="s">
        <v>98</v>
      </c>
      <c r="C13" s="65">
        <v>0</v>
      </c>
      <c r="D13" s="65">
        <v>4479</v>
      </c>
      <c r="E13" s="65">
        <v>0</v>
      </c>
      <c r="F13" s="65">
        <v>4479</v>
      </c>
      <c r="G13" s="65">
        <v>2010</v>
      </c>
      <c r="H13" s="65">
        <v>1</v>
      </c>
      <c r="I13" s="65">
        <v>0</v>
      </c>
      <c r="J13" s="65">
        <v>0</v>
      </c>
    </row>
    <row r="14" spans="1:10">
      <c r="A14" s="65" t="s">
        <v>106</v>
      </c>
      <c r="B14" s="65" t="s">
        <v>98</v>
      </c>
      <c r="C14" s="65">
        <v>22</v>
      </c>
      <c r="D14" s="65">
        <v>1810</v>
      </c>
      <c r="E14" s="65">
        <v>0</v>
      </c>
      <c r="F14" s="65">
        <v>1832</v>
      </c>
      <c r="G14" s="65">
        <v>2010</v>
      </c>
      <c r="H14" s="65">
        <v>0.98799126640000001</v>
      </c>
      <c r="I14" s="65">
        <v>0</v>
      </c>
      <c r="J14" s="65">
        <v>1.20087336E-2</v>
      </c>
    </row>
    <row r="15" spans="1:10">
      <c r="A15" s="65" t="s">
        <v>107</v>
      </c>
      <c r="B15" s="65" t="s">
        <v>98</v>
      </c>
      <c r="C15" s="65">
        <v>0</v>
      </c>
      <c r="D15" s="65">
        <v>13763</v>
      </c>
      <c r="E15" s="65">
        <v>0</v>
      </c>
      <c r="F15" s="65">
        <v>13763</v>
      </c>
      <c r="G15" s="65">
        <v>2010</v>
      </c>
      <c r="H15" s="65">
        <v>1</v>
      </c>
      <c r="I15" s="65">
        <v>0</v>
      </c>
      <c r="J15" s="65">
        <v>0</v>
      </c>
    </row>
    <row r="16" spans="1:10">
      <c r="A16" s="65" t="s">
        <v>108</v>
      </c>
      <c r="B16" s="65" t="s">
        <v>98</v>
      </c>
      <c r="C16" s="65">
        <v>81</v>
      </c>
      <c r="D16" s="65">
        <v>8207</v>
      </c>
      <c r="E16" s="65">
        <v>2</v>
      </c>
      <c r="F16" s="65">
        <v>8290</v>
      </c>
      <c r="G16" s="65">
        <v>2010</v>
      </c>
      <c r="H16" s="65">
        <v>0.98998793730000001</v>
      </c>
      <c r="I16" s="65">
        <v>2.412545E-4</v>
      </c>
      <c r="J16" s="65">
        <v>9.7708081999999998E-3</v>
      </c>
    </row>
    <row r="17" spans="1:10">
      <c r="A17" s="65" t="s">
        <v>39</v>
      </c>
      <c r="B17" s="65" t="s">
        <v>98</v>
      </c>
      <c r="C17" s="65">
        <v>38</v>
      </c>
      <c r="D17" s="65">
        <v>4345</v>
      </c>
      <c r="E17" s="65">
        <v>0</v>
      </c>
      <c r="F17" s="65">
        <v>4383</v>
      </c>
      <c r="G17" s="65">
        <v>2010</v>
      </c>
      <c r="H17" s="65">
        <v>0.99133013920000002</v>
      </c>
      <c r="I17" s="65">
        <v>0</v>
      </c>
      <c r="J17" s="65">
        <v>8.6698608E-3</v>
      </c>
    </row>
    <row r="18" spans="1:10">
      <c r="A18" s="65" t="s">
        <v>109</v>
      </c>
      <c r="B18" s="65" t="s">
        <v>98</v>
      </c>
      <c r="C18" s="65">
        <v>206</v>
      </c>
      <c r="D18" s="65">
        <v>8622</v>
      </c>
      <c r="E18" s="65">
        <v>0</v>
      </c>
      <c r="F18" s="65">
        <v>8828</v>
      </c>
      <c r="G18" s="65">
        <v>2010</v>
      </c>
      <c r="H18" s="65">
        <v>0.97666515629999995</v>
      </c>
      <c r="I18" s="65">
        <v>0</v>
      </c>
      <c r="J18" s="65">
        <v>2.33348437E-2</v>
      </c>
    </row>
    <row r="19" spans="1:10">
      <c r="A19" s="65" t="s">
        <v>110</v>
      </c>
      <c r="B19" s="65" t="s">
        <v>98</v>
      </c>
      <c r="C19" s="65">
        <v>62</v>
      </c>
      <c r="D19" s="65">
        <v>7495</v>
      </c>
      <c r="E19" s="65">
        <v>0</v>
      </c>
      <c r="F19" s="65">
        <v>7557</v>
      </c>
      <c r="G19" s="65">
        <v>2010</v>
      </c>
      <c r="H19" s="65">
        <v>0.99179568610000002</v>
      </c>
      <c r="I19" s="65">
        <v>0</v>
      </c>
      <c r="J19" s="65">
        <v>8.2043138999999994E-3</v>
      </c>
    </row>
    <row r="20" spans="1:10">
      <c r="A20" s="65" t="s">
        <v>111</v>
      </c>
      <c r="B20" s="65" t="s">
        <v>98</v>
      </c>
      <c r="C20" s="65">
        <v>116</v>
      </c>
      <c r="D20" s="65">
        <v>11645</v>
      </c>
      <c r="E20" s="65">
        <v>0</v>
      </c>
      <c r="F20" s="65">
        <v>11761</v>
      </c>
      <c r="G20" s="65">
        <v>2010</v>
      </c>
      <c r="H20" s="65">
        <v>0.99013689309999997</v>
      </c>
      <c r="I20" s="65">
        <v>0</v>
      </c>
      <c r="J20" s="65">
        <v>9.8631068999999998E-3</v>
      </c>
    </row>
    <row r="21" spans="1:10">
      <c r="A21" s="65" t="s">
        <v>112</v>
      </c>
      <c r="B21" s="65" t="s">
        <v>98</v>
      </c>
      <c r="C21" s="65">
        <v>6</v>
      </c>
      <c r="D21" s="65">
        <v>1555</v>
      </c>
      <c r="E21" s="65">
        <v>0</v>
      </c>
      <c r="F21" s="65">
        <v>1561</v>
      </c>
      <c r="G21" s="65">
        <v>2010</v>
      </c>
      <c r="H21" s="65">
        <v>0.99615631010000005</v>
      </c>
      <c r="I21" s="65">
        <v>0</v>
      </c>
      <c r="J21" s="65">
        <v>3.8436898999999998E-3</v>
      </c>
    </row>
    <row r="22" spans="1:10">
      <c r="A22" s="65" t="s">
        <v>44</v>
      </c>
      <c r="B22" s="65" t="s">
        <v>98</v>
      </c>
      <c r="C22" s="65">
        <v>6</v>
      </c>
      <c r="D22" s="65">
        <v>3558</v>
      </c>
      <c r="E22" s="65">
        <v>71</v>
      </c>
      <c r="F22" s="65">
        <v>3635</v>
      </c>
      <c r="G22" s="65">
        <v>2010</v>
      </c>
      <c r="H22" s="65">
        <v>0.97881705640000005</v>
      </c>
      <c r="I22" s="65">
        <v>1.9532324600000001E-2</v>
      </c>
      <c r="J22" s="65">
        <v>1.6506190000000001E-3</v>
      </c>
    </row>
    <row r="23" spans="1:10">
      <c r="A23" s="65" t="s">
        <v>113</v>
      </c>
      <c r="B23" s="65" t="s">
        <v>114</v>
      </c>
      <c r="C23" s="65">
        <v>7</v>
      </c>
      <c r="D23" s="65">
        <v>1496</v>
      </c>
      <c r="E23" s="65">
        <v>149</v>
      </c>
      <c r="F23" s="65">
        <v>1652</v>
      </c>
      <c r="G23" s="65">
        <v>2010</v>
      </c>
      <c r="H23" s="65">
        <v>0.90556900730000001</v>
      </c>
      <c r="I23" s="65">
        <v>9.0193704599999994E-2</v>
      </c>
      <c r="J23" s="65">
        <v>4.2372881000000001E-3</v>
      </c>
    </row>
    <row r="24" spans="1:10">
      <c r="A24" s="65" t="s">
        <v>17</v>
      </c>
      <c r="B24" s="65" t="s">
        <v>114</v>
      </c>
      <c r="C24" s="65">
        <v>89</v>
      </c>
      <c r="D24" s="65">
        <v>2276</v>
      </c>
      <c r="E24" s="65">
        <v>378</v>
      </c>
      <c r="F24" s="65">
        <v>2743</v>
      </c>
      <c r="G24" s="65">
        <v>2010</v>
      </c>
      <c r="H24" s="65">
        <v>0.82974845060000002</v>
      </c>
      <c r="I24" s="65">
        <v>0.1378053226</v>
      </c>
      <c r="J24" s="65">
        <v>3.2446226799999998E-2</v>
      </c>
    </row>
    <row r="25" spans="1:10">
      <c r="A25" s="65" t="s">
        <v>115</v>
      </c>
      <c r="B25" s="65" t="s">
        <v>114</v>
      </c>
      <c r="C25" s="65">
        <v>236</v>
      </c>
      <c r="D25" s="65">
        <v>4417</v>
      </c>
      <c r="E25" s="65">
        <v>850</v>
      </c>
      <c r="F25" s="65">
        <v>5503</v>
      </c>
      <c r="G25" s="65">
        <v>2010</v>
      </c>
      <c r="H25" s="65">
        <v>0.80265309829999998</v>
      </c>
      <c r="I25" s="65">
        <v>0.15446120299999999</v>
      </c>
      <c r="J25" s="65">
        <v>4.2885698700000002E-2</v>
      </c>
    </row>
    <row r="26" spans="1:10">
      <c r="A26" s="65" t="s">
        <v>116</v>
      </c>
      <c r="B26" s="65" t="s">
        <v>114</v>
      </c>
      <c r="C26" s="65">
        <v>617</v>
      </c>
      <c r="D26" s="65">
        <v>13504</v>
      </c>
      <c r="E26" s="65">
        <v>1090</v>
      </c>
      <c r="F26" s="65">
        <v>15211</v>
      </c>
      <c r="G26" s="65">
        <v>2010</v>
      </c>
      <c r="H26" s="65">
        <v>0.88777858129999998</v>
      </c>
      <c r="I26" s="65">
        <v>7.1658668100000003E-2</v>
      </c>
      <c r="J26" s="65">
        <v>4.0562750600000003E-2</v>
      </c>
    </row>
    <row r="27" spans="1:10">
      <c r="A27" s="65" t="s">
        <v>117</v>
      </c>
      <c r="B27" s="65" t="s">
        <v>114</v>
      </c>
      <c r="C27" s="65">
        <v>86</v>
      </c>
      <c r="D27" s="65">
        <v>4510</v>
      </c>
      <c r="E27" s="65">
        <v>627</v>
      </c>
      <c r="F27" s="65">
        <v>5223</v>
      </c>
      <c r="G27" s="65">
        <v>2010</v>
      </c>
      <c r="H27" s="65">
        <v>0.86348841659999997</v>
      </c>
      <c r="I27" s="65">
        <v>0.12004595060000001</v>
      </c>
      <c r="J27" s="65">
        <v>1.6465632800000001E-2</v>
      </c>
    </row>
    <row r="28" spans="1:10">
      <c r="A28" s="65" t="s">
        <v>118</v>
      </c>
      <c r="B28" s="65" t="s">
        <v>114</v>
      </c>
      <c r="C28" s="65">
        <v>43</v>
      </c>
      <c r="D28" s="65">
        <v>5646</v>
      </c>
      <c r="E28" s="65">
        <v>321</v>
      </c>
      <c r="F28" s="65">
        <v>6010</v>
      </c>
      <c r="G28" s="65">
        <v>2010</v>
      </c>
      <c r="H28" s="65">
        <v>0.93943427619999997</v>
      </c>
      <c r="I28" s="65">
        <v>5.3410981699999999E-2</v>
      </c>
      <c r="J28" s="65">
        <v>7.1547421E-3</v>
      </c>
    </row>
    <row r="29" spans="1:10">
      <c r="A29" s="65" t="s">
        <v>119</v>
      </c>
      <c r="B29" s="65" t="s">
        <v>114</v>
      </c>
      <c r="C29" s="65">
        <v>130</v>
      </c>
      <c r="D29" s="65">
        <v>4570</v>
      </c>
      <c r="E29" s="65">
        <v>1472</v>
      </c>
      <c r="F29" s="65">
        <v>6172</v>
      </c>
      <c r="G29" s="65">
        <v>2010</v>
      </c>
      <c r="H29" s="65">
        <v>0.74044069990000005</v>
      </c>
      <c r="I29" s="65">
        <v>0.23849643549999999</v>
      </c>
      <c r="J29" s="65">
        <v>2.10628645E-2</v>
      </c>
    </row>
    <row r="30" spans="1:10">
      <c r="A30" s="65" t="s">
        <v>120</v>
      </c>
      <c r="B30" s="65" t="s">
        <v>114</v>
      </c>
      <c r="C30" s="65">
        <v>295</v>
      </c>
      <c r="D30" s="65">
        <v>7849</v>
      </c>
      <c r="E30" s="65">
        <v>1040</v>
      </c>
      <c r="F30" s="65">
        <v>9184</v>
      </c>
      <c r="G30" s="65">
        <v>2010</v>
      </c>
      <c r="H30" s="65">
        <v>0.8546385017</v>
      </c>
      <c r="I30" s="65">
        <v>0.1132404181</v>
      </c>
      <c r="J30" s="65">
        <v>3.2121080099999998E-2</v>
      </c>
    </row>
    <row r="31" spans="1:10">
      <c r="A31" s="65" t="s">
        <v>22</v>
      </c>
      <c r="B31" s="65" t="s">
        <v>114</v>
      </c>
      <c r="C31" s="65">
        <v>334</v>
      </c>
      <c r="D31" s="65">
        <v>4433</v>
      </c>
      <c r="E31" s="65">
        <v>908</v>
      </c>
      <c r="F31" s="65">
        <v>5675</v>
      </c>
      <c r="G31" s="65">
        <v>2010</v>
      </c>
      <c r="H31" s="65">
        <v>0.78114537439999998</v>
      </c>
      <c r="I31" s="65">
        <v>0.16</v>
      </c>
      <c r="J31" s="65">
        <v>5.8854625600000002E-2</v>
      </c>
    </row>
    <row r="32" spans="1:10">
      <c r="A32" s="65" t="s">
        <v>121</v>
      </c>
      <c r="B32" s="65" t="s">
        <v>114</v>
      </c>
      <c r="C32" s="65">
        <v>270</v>
      </c>
      <c r="D32" s="65">
        <v>8095</v>
      </c>
      <c r="E32" s="65">
        <v>540</v>
      </c>
      <c r="F32" s="65">
        <v>8905</v>
      </c>
      <c r="G32" s="65">
        <v>2010</v>
      </c>
      <c r="H32" s="65">
        <v>0.90903986520000002</v>
      </c>
      <c r="I32" s="65">
        <v>6.0640089799999998E-2</v>
      </c>
      <c r="J32" s="65">
        <v>3.0320044899999999E-2</v>
      </c>
    </row>
    <row r="33" spans="1:10">
      <c r="A33" s="65" t="s">
        <v>23</v>
      </c>
      <c r="B33" s="65" t="s">
        <v>114</v>
      </c>
      <c r="C33" s="65">
        <v>464</v>
      </c>
      <c r="D33" s="65">
        <v>20102</v>
      </c>
      <c r="E33" s="65">
        <v>4268</v>
      </c>
      <c r="F33" s="65">
        <v>24834</v>
      </c>
      <c r="G33" s="65">
        <v>2010</v>
      </c>
      <c r="H33" s="65">
        <v>0.80945477970000002</v>
      </c>
      <c r="I33" s="65">
        <v>0.17186115809999999</v>
      </c>
      <c r="J33" s="65">
        <v>1.86840622E-2</v>
      </c>
    </row>
    <row r="34" spans="1:10">
      <c r="A34" s="65" t="s">
        <v>24</v>
      </c>
      <c r="B34" s="65" t="s">
        <v>114</v>
      </c>
      <c r="C34" s="65">
        <v>198</v>
      </c>
      <c r="D34" s="65">
        <v>6040</v>
      </c>
      <c r="E34" s="65">
        <v>1948</v>
      </c>
      <c r="F34" s="65">
        <v>8186</v>
      </c>
      <c r="G34" s="65">
        <v>2010</v>
      </c>
      <c r="H34" s="65">
        <v>0.73784510140000004</v>
      </c>
      <c r="I34" s="65">
        <v>0.2379672612</v>
      </c>
      <c r="J34" s="65">
        <v>2.41876374E-2</v>
      </c>
    </row>
    <row r="35" spans="1:10">
      <c r="A35" s="65" t="s">
        <v>25</v>
      </c>
      <c r="B35" s="65" t="s">
        <v>114</v>
      </c>
      <c r="C35" s="65">
        <v>312</v>
      </c>
      <c r="D35" s="65">
        <v>12318</v>
      </c>
      <c r="E35" s="65">
        <v>541</v>
      </c>
      <c r="F35" s="65">
        <v>13171</v>
      </c>
      <c r="G35" s="65">
        <v>2010</v>
      </c>
      <c r="H35" s="65">
        <v>0.93523650439999995</v>
      </c>
      <c r="I35" s="65">
        <v>4.1075089199999998E-2</v>
      </c>
      <c r="J35" s="65">
        <v>2.3688406299999999E-2</v>
      </c>
    </row>
    <row r="36" spans="1:10">
      <c r="A36" s="65" t="s">
        <v>122</v>
      </c>
      <c r="B36" s="65" t="s">
        <v>98</v>
      </c>
      <c r="C36" s="65">
        <v>564</v>
      </c>
      <c r="D36" s="65">
        <f>106048+1127</f>
        <v>107175</v>
      </c>
      <c r="E36" s="65">
        <v>430</v>
      </c>
      <c r="F36" s="65">
        <f>107042+1127</f>
        <v>108169</v>
      </c>
      <c r="G36" s="65">
        <v>2010</v>
      </c>
      <c r="H36" s="65">
        <f>D36/F36</f>
        <v>0.99081067588680671</v>
      </c>
      <c r="I36" s="65">
        <f>E36/F36</f>
        <v>3.9752609342787676E-3</v>
      </c>
      <c r="J36" s="65">
        <f>C36/F36</f>
        <v>5.2140631789144767E-3</v>
      </c>
    </row>
    <row r="37" spans="1:10">
      <c r="A37" s="65" t="s">
        <v>122</v>
      </c>
      <c r="B37" s="65" t="s">
        <v>114</v>
      </c>
      <c r="C37" s="65">
        <v>3081</v>
      </c>
      <c r="D37" s="65">
        <v>95256</v>
      </c>
      <c r="E37" s="65">
        <v>14132</v>
      </c>
      <c r="F37" s="65">
        <v>112469</v>
      </c>
      <c r="G37" s="65">
        <v>2010</v>
      </c>
      <c r="H37" s="65">
        <v>0.84695338269999998</v>
      </c>
      <c r="I37" s="65">
        <v>0.125652402</v>
      </c>
      <c r="J37" s="65">
        <v>2.73942153E-2</v>
      </c>
    </row>
    <row r="38" spans="1:10">
      <c r="A38" s="65" t="s">
        <v>123</v>
      </c>
      <c r="B38" s="65" t="s">
        <v>124</v>
      </c>
      <c r="C38" s="65">
        <v>3645</v>
      </c>
      <c r="D38" s="65">
        <f>201304+1127</f>
        <v>202431</v>
      </c>
      <c r="E38" s="65">
        <v>14562</v>
      </c>
      <c r="F38" s="65">
        <f>219511+1127</f>
        <v>220638</v>
      </c>
      <c r="G38" s="65">
        <v>2010</v>
      </c>
      <c r="H38" s="65">
        <f>D38/F38</f>
        <v>0.91748021646316591</v>
      </c>
      <c r="I38" s="65">
        <f>E38/F38</f>
        <v>6.5999510510428849E-2</v>
      </c>
      <c r="J38" s="65">
        <f>C38/F38</f>
        <v>1.6520273026405245E-2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H37"/>
  <sheetViews>
    <sheetView workbookViewId="0">
      <selection activeCell="A26" sqref="A26"/>
    </sheetView>
  </sheetViews>
  <sheetFormatPr defaultRowHeight="9"/>
  <cols>
    <col min="1" max="1" width="65.19921875" bestFit="1" customWidth="1"/>
    <col min="2" max="2" width="24.59765625" bestFit="1" customWidth="1"/>
    <col min="3" max="3" width="23" bestFit="1" customWidth="1"/>
    <col min="4" max="4" width="25.3984375" bestFit="1" customWidth="1"/>
    <col min="5" max="5" width="32.3984375" bestFit="1" customWidth="1"/>
    <col min="6" max="6" width="20.19921875" bestFit="1" customWidth="1"/>
    <col min="7" max="7" width="21.796875" bestFit="1" customWidth="1"/>
    <col min="8" max="8" width="18.59765625" bestFit="1" customWidth="1"/>
  </cols>
  <sheetData>
    <row r="3" spans="1:8">
      <c r="B3" s="66" t="s">
        <v>128</v>
      </c>
    </row>
    <row r="4" spans="1:8">
      <c r="A4" s="66" t="s">
        <v>125</v>
      </c>
      <c r="B4" t="s">
        <v>127</v>
      </c>
      <c r="C4" t="s">
        <v>129</v>
      </c>
      <c r="D4" t="s">
        <v>130</v>
      </c>
      <c r="E4" t="s">
        <v>131</v>
      </c>
      <c r="F4" t="s">
        <v>132</v>
      </c>
      <c r="G4" t="s">
        <v>133</v>
      </c>
      <c r="H4" t="s">
        <v>134</v>
      </c>
    </row>
    <row r="5" spans="1:8">
      <c r="A5" s="67" t="s">
        <v>124</v>
      </c>
      <c r="B5" s="69">
        <v>51666</v>
      </c>
      <c r="C5" s="69">
        <v>35814</v>
      </c>
      <c r="D5" s="69">
        <v>4518</v>
      </c>
      <c r="E5" s="69">
        <v>91998</v>
      </c>
      <c r="F5" s="69">
        <v>0.56159916519999997</v>
      </c>
      <c r="G5" s="69">
        <v>0.38929107149999997</v>
      </c>
      <c r="H5" s="69">
        <v>4.9109763299999998E-2</v>
      </c>
    </row>
    <row r="6" spans="1:8">
      <c r="A6" s="68" t="s">
        <v>123</v>
      </c>
      <c r="B6" s="69">
        <v>51666</v>
      </c>
      <c r="C6" s="69">
        <v>35814</v>
      </c>
      <c r="D6" s="69">
        <v>4518</v>
      </c>
      <c r="E6" s="69">
        <v>91998</v>
      </c>
      <c r="F6" s="69">
        <v>0.56159916519999997</v>
      </c>
      <c r="G6" s="69">
        <v>0.38929107149999997</v>
      </c>
      <c r="H6" s="69">
        <v>4.9109763299999998E-2</v>
      </c>
    </row>
    <row r="7" spans="1:8">
      <c r="A7" s="67" t="s">
        <v>141</v>
      </c>
      <c r="B7" s="69">
        <v>101594</v>
      </c>
      <c r="C7" s="69">
        <v>71076</v>
      </c>
      <c r="D7" s="69">
        <v>8902</v>
      </c>
      <c r="E7" s="69">
        <v>181572</v>
      </c>
      <c r="F7" s="69">
        <v>16.5264064566</v>
      </c>
      <c r="G7" s="69">
        <v>7.4130608369000015</v>
      </c>
      <c r="H7" s="69">
        <v>1.0605327063000001</v>
      </c>
    </row>
    <row r="8" spans="1:8">
      <c r="A8" s="68" t="s">
        <v>122</v>
      </c>
      <c r="B8" s="69">
        <v>50797</v>
      </c>
      <c r="C8" s="69">
        <v>35538</v>
      </c>
      <c r="D8" s="69">
        <v>4451</v>
      </c>
      <c r="E8" s="69">
        <v>90786</v>
      </c>
      <c r="F8" s="69">
        <v>0.55952459629999995</v>
      </c>
      <c r="G8" s="69">
        <v>0.3914480206</v>
      </c>
      <c r="H8" s="69">
        <v>4.9027383100000002E-2</v>
      </c>
    </row>
    <row r="9" spans="1:8">
      <c r="A9" s="68" t="s">
        <v>142</v>
      </c>
      <c r="B9" s="69">
        <v>759</v>
      </c>
      <c r="C9" s="69">
        <v>347</v>
      </c>
      <c r="D9" s="69">
        <v>116</v>
      </c>
      <c r="E9" s="69">
        <v>1222</v>
      </c>
      <c r="F9" s="69">
        <v>0.62111292959999997</v>
      </c>
      <c r="G9" s="69">
        <v>0.28396072010000001</v>
      </c>
      <c r="H9" s="69">
        <v>9.4926350199999995E-2</v>
      </c>
    </row>
    <row r="10" spans="1:8">
      <c r="A10" s="68" t="s">
        <v>143</v>
      </c>
      <c r="B10" s="69">
        <v>1337</v>
      </c>
      <c r="C10" s="69">
        <v>9</v>
      </c>
      <c r="D10" s="69">
        <v>0</v>
      </c>
      <c r="E10" s="69">
        <v>1346</v>
      </c>
      <c r="F10" s="69">
        <v>0.99331352149999996</v>
      </c>
      <c r="G10" s="69">
        <v>6.6864784999999998E-3</v>
      </c>
      <c r="H10" s="69">
        <v>0</v>
      </c>
    </row>
    <row r="11" spans="1:8">
      <c r="A11" s="68" t="s">
        <v>144</v>
      </c>
      <c r="B11" s="69">
        <v>1023</v>
      </c>
      <c r="C11" s="69">
        <v>128</v>
      </c>
      <c r="D11" s="69">
        <v>25</v>
      </c>
      <c r="E11" s="69">
        <v>1176</v>
      </c>
      <c r="F11" s="69">
        <v>0.86989795920000001</v>
      </c>
      <c r="G11" s="69">
        <v>0.1088435374</v>
      </c>
      <c r="H11" s="69">
        <v>2.12585034E-2</v>
      </c>
    </row>
    <row r="12" spans="1:8">
      <c r="A12" s="68" t="s">
        <v>145</v>
      </c>
      <c r="B12" s="69">
        <v>1044</v>
      </c>
      <c r="C12" s="69">
        <v>317</v>
      </c>
      <c r="D12" s="69">
        <v>19</v>
      </c>
      <c r="E12" s="69">
        <v>1380</v>
      </c>
      <c r="F12" s="69">
        <v>0.75652173909999998</v>
      </c>
      <c r="G12" s="69">
        <v>0.2297101449</v>
      </c>
      <c r="H12" s="69">
        <v>1.3768115900000001E-2</v>
      </c>
    </row>
    <row r="13" spans="1:8">
      <c r="A13" s="68" t="s">
        <v>146</v>
      </c>
      <c r="B13" s="69">
        <v>7250</v>
      </c>
      <c r="C13" s="69">
        <v>8420</v>
      </c>
      <c r="D13" s="69">
        <v>450</v>
      </c>
      <c r="E13" s="69">
        <v>16120</v>
      </c>
      <c r="F13" s="69">
        <v>0.44975186099999998</v>
      </c>
      <c r="G13" s="69">
        <v>0.52233250620000005</v>
      </c>
      <c r="H13" s="69">
        <v>2.79156328E-2</v>
      </c>
    </row>
    <row r="14" spans="1:8">
      <c r="A14" s="68" t="s">
        <v>147</v>
      </c>
      <c r="B14" s="69">
        <v>383</v>
      </c>
      <c r="C14" s="69">
        <v>370</v>
      </c>
      <c r="D14" s="69">
        <v>18</v>
      </c>
      <c r="E14" s="69">
        <v>771</v>
      </c>
      <c r="F14" s="69">
        <v>0.49675745780000002</v>
      </c>
      <c r="G14" s="69">
        <v>0.47989623869999998</v>
      </c>
      <c r="H14" s="69">
        <v>2.3346303499999999E-2</v>
      </c>
    </row>
    <row r="15" spans="1:8">
      <c r="A15" s="68" t="s">
        <v>148</v>
      </c>
      <c r="B15" s="69">
        <v>4544</v>
      </c>
      <c r="C15" s="69">
        <v>426</v>
      </c>
      <c r="D15" s="69">
        <v>125</v>
      </c>
      <c r="E15" s="69">
        <v>5095</v>
      </c>
      <c r="F15" s="69">
        <v>0.89185475960000005</v>
      </c>
      <c r="G15" s="69">
        <v>8.36113837E-2</v>
      </c>
      <c r="H15" s="69">
        <v>2.4533856699999999E-2</v>
      </c>
    </row>
    <row r="16" spans="1:8">
      <c r="A16" s="68" t="s">
        <v>149</v>
      </c>
      <c r="B16" s="69">
        <v>888</v>
      </c>
      <c r="C16" s="69">
        <v>864</v>
      </c>
      <c r="D16" s="69">
        <v>18</v>
      </c>
      <c r="E16" s="69">
        <v>1770</v>
      </c>
      <c r="F16" s="69">
        <v>0.50169491529999999</v>
      </c>
      <c r="G16" s="69">
        <v>0.4881355932</v>
      </c>
      <c r="H16" s="69">
        <v>1.0169491500000001E-2</v>
      </c>
    </row>
    <row r="17" spans="1:8">
      <c r="A17" s="68" t="s">
        <v>150</v>
      </c>
      <c r="B17" s="69">
        <v>1435</v>
      </c>
      <c r="C17" s="69">
        <v>189</v>
      </c>
      <c r="D17" s="69">
        <v>65</v>
      </c>
      <c r="E17" s="69">
        <v>1689</v>
      </c>
      <c r="F17" s="69">
        <v>0.8496151569</v>
      </c>
      <c r="G17" s="69">
        <v>0.1119005329</v>
      </c>
      <c r="H17" s="69">
        <v>3.8484310200000003E-2</v>
      </c>
    </row>
    <row r="18" spans="1:8">
      <c r="A18" s="68" t="s">
        <v>151</v>
      </c>
      <c r="B18" s="69">
        <v>826</v>
      </c>
      <c r="C18" s="69">
        <v>255</v>
      </c>
      <c r="D18" s="69">
        <v>95</v>
      </c>
      <c r="E18" s="69">
        <v>1176</v>
      </c>
      <c r="F18" s="69">
        <v>0.70238095239999998</v>
      </c>
      <c r="G18" s="69">
        <v>0.21683673470000001</v>
      </c>
      <c r="H18" s="69">
        <v>8.07823129E-2</v>
      </c>
    </row>
    <row r="19" spans="1:8">
      <c r="A19" s="68" t="s">
        <v>152</v>
      </c>
      <c r="B19" s="69">
        <v>4792</v>
      </c>
      <c r="C19" s="69">
        <v>1640</v>
      </c>
      <c r="D19" s="69">
        <v>738</v>
      </c>
      <c r="E19" s="69">
        <v>7170</v>
      </c>
      <c r="F19" s="69">
        <v>0.66834030680000001</v>
      </c>
      <c r="G19" s="69">
        <v>0.22873082289999999</v>
      </c>
      <c r="H19" s="69">
        <v>0.1029288703</v>
      </c>
    </row>
    <row r="20" spans="1:8">
      <c r="A20" s="68" t="s">
        <v>153</v>
      </c>
      <c r="B20" s="69">
        <v>2574</v>
      </c>
      <c r="C20" s="69">
        <v>383</v>
      </c>
      <c r="D20" s="69">
        <v>11</v>
      </c>
      <c r="E20" s="69">
        <v>2968</v>
      </c>
      <c r="F20" s="69">
        <v>0.86725067389999999</v>
      </c>
      <c r="G20" s="69">
        <v>0.12904312670000001</v>
      </c>
      <c r="H20" s="69">
        <v>3.7061995E-3</v>
      </c>
    </row>
    <row r="21" spans="1:8">
      <c r="A21" s="68" t="s">
        <v>154</v>
      </c>
      <c r="B21" s="69">
        <v>3212</v>
      </c>
      <c r="C21" s="69">
        <v>184</v>
      </c>
      <c r="D21" s="69">
        <v>243</v>
      </c>
      <c r="E21" s="69">
        <v>3639</v>
      </c>
      <c r="F21" s="69">
        <v>0.88266007140000002</v>
      </c>
      <c r="G21" s="69">
        <v>5.0563341599999999E-2</v>
      </c>
      <c r="H21" s="69">
        <v>6.6776586999999998E-2</v>
      </c>
    </row>
    <row r="22" spans="1:8">
      <c r="A22" s="68" t="s">
        <v>155</v>
      </c>
      <c r="B22" s="69">
        <v>1274</v>
      </c>
      <c r="C22" s="69">
        <v>387</v>
      </c>
      <c r="D22" s="69">
        <v>129</v>
      </c>
      <c r="E22" s="69">
        <v>1790</v>
      </c>
      <c r="F22" s="69">
        <v>0.71173184359999997</v>
      </c>
      <c r="G22" s="69">
        <v>0.2162011173</v>
      </c>
      <c r="H22" s="69">
        <v>7.2067039099999994E-2</v>
      </c>
    </row>
    <row r="23" spans="1:8">
      <c r="A23" s="68" t="s">
        <v>156</v>
      </c>
      <c r="B23" s="69">
        <v>2485</v>
      </c>
      <c r="C23" s="69">
        <v>7894</v>
      </c>
      <c r="D23" s="69">
        <v>641</v>
      </c>
      <c r="E23" s="69">
        <v>11020</v>
      </c>
      <c r="F23" s="69">
        <v>0.22549909260000001</v>
      </c>
      <c r="G23" s="69">
        <v>0.71633393830000003</v>
      </c>
      <c r="H23" s="69">
        <v>5.81669691E-2</v>
      </c>
    </row>
    <row r="24" spans="1:8">
      <c r="A24" s="68" t="s">
        <v>157</v>
      </c>
      <c r="B24" s="69">
        <v>1369</v>
      </c>
      <c r="C24" s="69">
        <v>730</v>
      </c>
      <c r="D24" s="69">
        <v>8</v>
      </c>
      <c r="E24" s="69">
        <v>2107</v>
      </c>
      <c r="F24" s="69">
        <v>0.64973896539999998</v>
      </c>
      <c r="G24" s="69">
        <v>0.3464641671</v>
      </c>
      <c r="H24" s="69">
        <v>3.7968676E-3</v>
      </c>
    </row>
    <row r="25" spans="1:8">
      <c r="A25" s="68" t="s">
        <v>159</v>
      </c>
      <c r="B25" s="69">
        <v>2465</v>
      </c>
      <c r="C25" s="69">
        <v>420</v>
      </c>
      <c r="D25" s="69">
        <v>25</v>
      </c>
      <c r="E25" s="69">
        <v>2910</v>
      </c>
      <c r="F25" s="69">
        <v>0.84707903780000005</v>
      </c>
      <c r="G25" s="69">
        <v>0.1443298969</v>
      </c>
      <c r="H25" s="69">
        <v>8.5910653000000007E-3</v>
      </c>
    </row>
    <row r="26" spans="1:8">
      <c r="A26" s="68" t="s">
        <v>158</v>
      </c>
      <c r="B26" s="69">
        <v>6464</v>
      </c>
      <c r="C26" s="69">
        <v>5113</v>
      </c>
      <c r="D26" s="69">
        <v>827</v>
      </c>
      <c r="E26" s="69">
        <v>12404</v>
      </c>
      <c r="F26" s="69">
        <v>0.52112221859999996</v>
      </c>
      <c r="G26" s="69">
        <v>0.4122057401</v>
      </c>
      <c r="H26" s="69">
        <v>6.6672041299999998E-2</v>
      </c>
    </row>
    <row r="27" spans="1:8">
      <c r="A27" s="68" t="s">
        <v>160</v>
      </c>
      <c r="B27" s="69">
        <v>462</v>
      </c>
      <c r="C27" s="69">
        <v>374</v>
      </c>
      <c r="D27" s="69">
        <v>3</v>
      </c>
      <c r="E27" s="69">
        <v>839</v>
      </c>
      <c r="F27" s="69">
        <v>0.55065554230000002</v>
      </c>
      <c r="G27" s="69">
        <v>0.4457687723</v>
      </c>
      <c r="H27" s="69">
        <v>3.5756853E-3</v>
      </c>
    </row>
    <row r="28" spans="1:8">
      <c r="A28" s="68" t="s">
        <v>161</v>
      </c>
      <c r="B28" s="69">
        <v>1294</v>
      </c>
      <c r="C28" s="69">
        <v>5258</v>
      </c>
      <c r="D28" s="69">
        <v>586</v>
      </c>
      <c r="E28" s="69">
        <v>7138</v>
      </c>
      <c r="F28" s="69">
        <v>0.18128327259999999</v>
      </c>
      <c r="G28" s="69">
        <v>0.73662090219999998</v>
      </c>
      <c r="H28" s="69">
        <v>8.20958252E-2</v>
      </c>
    </row>
    <row r="29" spans="1:8">
      <c r="A29" s="68" t="s">
        <v>162</v>
      </c>
      <c r="B29" s="69">
        <v>2701</v>
      </c>
      <c r="C29" s="69">
        <v>939</v>
      </c>
      <c r="D29" s="69">
        <v>107</v>
      </c>
      <c r="E29" s="69">
        <v>3747</v>
      </c>
      <c r="F29" s="69">
        <v>0.72084334130000005</v>
      </c>
      <c r="G29" s="69">
        <v>0.25060048039999999</v>
      </c>
      <c r="H29" s="69">
        <v>2.8556178299999999E-2</v>
      </c>
    </row>
    <row r="30" spans="1:8">
      <c r="A30" s="68" t="s">
        <v>163</v>
      </c>
      <c r="B30" s="69">
        <v>747</v>
      </c>
      <c r="C30" s="69">
        <v>227</v>
      </c>
      <c r="D30" s="69">
        <v>165</v>
      </c>
      <c r="E30" s="69">
        <v>1139</v>
      </c>
      <c r="F30" s="69">
        <v>0.65583845480000003</v>
      </c>
      <c r="G30" s="69">
        <v>0.19929762949999999</v>
      </c>
      <c r="H30" s="69">
        <v>0.14486391570000001</v>
      </c>
    </row>
    <row r="31" spans="1:8">
      <c r="A31" s="68" t="s">
        <v>164</v>
      </c>
      <c r="B31" s="69">
        <v>671</v>
      </c>
      <c r="C31" s="69">
        <v>361</v>
      </c>
      <c r="D31" s="69">
        <v>28</v>
      </c>
      <c r="E31" s="69">
        <v>1060</v>
      </c>
      <c r="F31" s="69">
        <v>0.63301886789999995</v>
      </c>
      <c r="G31" s="69">
        <v>0.34056603769999999</v>
      </c>
      <c r="H31" s="69">
        <v>2.6415094300000001E-2</v>
      </c>
    </row>
    <row r="32" spans="1:8">
      <c r="A32" s="68" t="s">
        <v>165</v>
      </c>
      <c r="B32" s="69">
        <v>798</v>
      </c>
      <c r="C32" s="69">
        <v>303</v>
      </c>
      <c r="D32" s="69">
        <v>9</v>
      </c>
      <c r="E32" s="69">
        <v>1110</v>
      </c>
      <c r="F32" s="69">
        <v>0.71891891890000004</v>
      </c>
      <c r="G32" s="69">
        <v>0.27297297300000001</v>
      </c>
      <c r="H32" s="69">
        <v>8.1081081000000006E-3</v>
      </c>
    </row>
    <row r="33" spans="1:8">
      <c r="A33" s="67" t="s">
        <v>138</v>
      </c>
      <c r="B33" s="69">
        <v>1738</v>
      </c>
      <c r="C33" s="69">
        <v>552</v>
      </c>
      <c r="D33" s="69">
        <v>134</v>
      </c>
      <c r="E33" s="69">
        <v>2424</v>
      </c>
      <c r="F33" s="69">
        <v>1.7742024203</v>
      </c>
      <c r="G33" s="69">
        <v>1.0242024203</v>
      </c>
      <c r="H33" s="69">
        <v>0.20159515959999999</v>
      </c>
    </row>
    <row r="34" spans="1:8">
      <c r="A34" s="68" t="s">
        <v>122</v>
      </c>
      <c r="B34" s="69">
        <v>869</v>
      </c>
      <c r="C34" s="69">
        <v>276</v>
      </c>
      <c r="D34" s="69">
        <v>67</v>
      </c>
      <c r="E34" s="69">
        <v>1212</v>
      </c>
      <c r="F34" s="69">
        <v>0.71699669970000002</v>
      </c>
      <c r="G34" s="69">
        <v>0.22772277229999999</v>
      </c>
      <c r="H34" s="69">
        <v>5.5280528099999997E-2</v>
      </c>
    </row>
    <row r="35" spans="1:8">
      <c r="A35" s="68" t="s">
        <v>139</v>
      </c>
      <c r="B35" s="69">
        <v>46</v>
      </c>
      <c r="C35" s="69">
        <v>224</v>
      </c>
      <c r="D35" s="69">
        <v>33</v>
      </c>
      <c r="E35" s="69">
        <v>303</v>
      </c>
      <c r="F35" s="69">
        <v>0.15181518150000001</v>
      </c>
      <c r="G35" s="69">
        <v>0.73927392739999997</v>
      </c>
      <c r="H35" s="69">
        <v>0.1089108911</v>
      </c>
    </row>
    <row r="36" spans="1:8">
      <c r="A36" s="68" t="s">
        <v>140</v>
      </c>
      <c r="B36" s="69">
        <v>823</v>
      </c>
      <c r="C36" s="69">
        <v>52</v>
      </c>
      <c r="D36" s="69">
        <v>34</v>
      </c>
      <c r="E36" s="69">
        <v>909</v>
      </c>
      <c r="F36" s="69">
        <v>0.9053905391</v>
      </c>
      <c r="G36" s="69">
        <v>5.7205720600000003E-2</v>
      </c>
      <c r="H36" s="69">
        <v>3.7403740400000003E-2</v>
      </c>
    </row>
    <row r="37" spans="1:8">
      <c r="A37" s="67" t="s">
        <v>126</v>
      </c>
      <c r="B37" s="69">
        <v>154998</v>
      </c>
      <c r="C37" s="69">
        <v>107442</v>
      </c>
      <c r="D37" s="69">
        <v>13554</v>
      </c>
      <c r="E37" s="69">
        <v>275994</v>
      </c>
      <c r="F37" s="69">
        <v>18.862208042099997</v>
      </c>
      <c r="G37" s="69">
        <v>8.8265543287000021</v>
      </c>
      <c r="H37" s="69">
        <v>1.3112376292000001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sqref="A1:J30"/>
    </sheetView>
  </sheetViews>
  <sheetFormatPr defaultRowHeight="9"/>
  <sheetData>
    <row r="1" spans="1:10">
      <c r="A1" s="65" t="s">
        <v>136</v>
      </c>
      <c r="B1" s="65" t="s">
        <v>88</v>
      </c>
      <c r="C1" s="65" t="s">
        <v>90</v>
      </c>
      <c r="D1" s="65" t="s">
        <v>91</v>
      </c>
      <c r="E1" s="65" t="s">
        <v>92</v>
      </c>
      <c r="F1" s="65" t="s">
        <v>93</v>
      </c>
      <c r="G1" s="65" t="s">
        <v>137</v>
      </c>
      <c r="H1" s="65" t="s">
        <v>95</v>
      </c>
      <c r="I1" s="65" t="s">
        <v>96</v>
      </c>
      <c r="J1" s="65" t="s">
        <v>97</v>
      </c>
    </row>
    <row r="2" spans="1:10">
      <c r="A2" s="65" t="s">
        <v>138</v>
      </c>
      <c r="B2" s="65" t="s">
        <v>139</v>
      </c>
      <c r="C2" s="65">
        <v>33</v>
      </c>
      <c r="D2" s="65">
        <v>46</v>
      </c>
      <c r="E2" s="65">
        <v>224</v>
      </c>
      <c r="F2" s="65">
        <v>303</v>
      </c>
      <c r="G2" s="65"/>
      <c r="H2" s="65">
        <v>0.15181518150000001</v>
      </c>
      <c r="I2" s="65">
        <v>0.73927392739999997</v>
      </c>
      <c r="J2" s="65">
        <v>0.1089108911</v>
      </c>
    </row>
    <row r="3" spans="1:10">
      <c r="A3" s="65" t="s">
        <v>138</v>
      </c>
      <c r="B3" s="65" t="s">
        <v>140</v>
      </c>
      <c r="C3" s="65">
        <v>34</v>
      </c>
      <c r="D3" s="65">
        <v>823</v>
      </c>
      <c r="E3" s="65">
        <v>52</v>
      </c>
      <c r="F3" s="65">
        <v>909</v>
      </c>
      <c r="G3" s="65"/>
      <c r="H3" s="65">
        <v>0.9053905391</v>
      </c>
      <c r="I3" s="65">
        <v>5.7205720600000003E-2</v>
      </c>
      <c r="J3" s="65">
        <v>3.7403740400000003E-2</v>
      </c>
    </row>
    <row r="4" spans="1:10">
      <c r="A4" s="65" t="s">
        <v>141</v>
      </c>
      <c r="B4" s="65" t="s">
        <v>142</v>
      </c>
      <c r="C4" s="65">
        <v>116</v>
      </c>
      <c r="D4" s="65">
        <v>759</v>
      </c>
      <c r="E4" s="65">
        <v>347</v>
      </c>
      <c r="F4" s="65">
        <v>1222</v>
      </c>
      <c r="G4" s="65"/>
      <c r="H4" s="65">
        <v>0.62111292959999997</v>
      </c>
      <c r="I4" s="65">
        <v>0.28396072010000001</v>
      </c>
      <c r="J4" s="65">
        <v>9.4926350199999995E-2</v>
      </c>
    </row>
    <row r="5" spans="1:10">
      <c r="A5" s="65" t="s">
        <v>141</v>
      </c>
      <c r="B5" s="65" t="s">
        <v>143</v>
      </c>
      <c r="C5" s="65">
        <v>0</v>
      </c>
      <c r="D5" s="65">
        <v>1337</v>
      </c>
      <c r="E5" s="65">
        <v>9</v>
      </c>
      <c r="F5" s="65">
        <v>1346</v>
      </c>
      <c r="G5" s="65"/>
      <c r="H5" s="65">
        <v>0.99331352149999996</v>
      </c>
      <c r="I5" s="65">
        <v>6.6864784999999998E-3</v>
      </c>
      <c r="J5" s="65">
        <v>0</v>
      </c>
    </row>
    <row r="6" spans="1:10">
      <c r="A6" s="65" t="s">
        <v>141</v>
      </c>
      <c r="B6" s="65" t="s">
        <v>144</v>
      </c>
      <c r="C6" s="65">
        <v>25</v>
      </c>
      <c r="D6" s="65">
        <v>1023</v>
      </c>
      <c r="E6" s="65">
        <v>128</v>
      </c>
      <c r="F6" s="65">
        <v>1176</v>
      </c>
      <c r="G6" s="65"/>
      <c r="H6" s="65">
        <v>0.86989795920000001</v>
      </c>
      <c r="I6" s="65">
        <v>0.1088435374</v>
      </c>
      <c r="J6" s="65">
        <v>2.12585034E-2</v>
      </c>
    </row>
    <row r="7" spans="1:10">
      <c r="A7" s="65" t="s">
        <v>141</v>
      </c>
      <c r="B7" s="65" t="s">
        <v>145</v>
      </c>
      <c r="C7" s="65">
        <v>19</v>
      </c>
      <c r="D7" s="65">
        <v>1044</v>
      </c>
      <c r="E7" s="65">
        <v>317</v>
      </c>
      <c r="F7" s="65">
        <v>1380</v>
      </c>
      <c r="G7" s="65"/>
      <c r="H7" s="65">
        <v>0.75652173909999998</v>
      </c>
      <c r="I7" s="65">
        <v>0.2297101449</v>
      </c>
      <c r="J7" s="65">
        <v>1.3768115900000001E-2</v>
      </c>
    </row>
    <row r="8" spans="1:10">
      <c r="A8" s="65" t="s">
        <v>141</v>
      </c>
      <c r="B8" s="65" t="s">
        <v>146</v>
      </c>
      <c r="C8" s="65">
        <v>450</v>
      </c>
      <c r="D8" s="65">
        <v>7250</v>
      </c>
      <c r="E8" s="65">
        <v>8420</v>
      </c>
      <c r="F8" s="65">
        <v>16120</v>
      </c>
      <c r="G8" s="65"/>
      <c r="H8" s="65">
        <v>0.44975186099999998</v>
      </c>
      <c r="I8" s="65">
        <v>0.52233250620000005</v>
      </c>
      <c r="J8" s="65">
        <v>2.79156328E-2</v>
      </c>
    </row>
    <row r="9" spans="1:10">
      <c r="A9" s="65" t="s">
        <v>141</v>
      </c>
      <c r="B9" s="65" t="s">
        <v>147</v>
      </c>
      <c r="C9" s="65">
        <v>18</v>
      </c>
      <c r="D9" s="65">
        <v>383</v>
      </c>
      <c r="E9" s="65">
        <v>370</v>
      </c>
      <c r="F9" s="65">
        <v>771</v>
      </c>
      <c r="G9" s="65"/>
      <c r="H9" s="65">
        <v>0.49675745780000002</v>
      </c>
      <c r="I9" s="65">
        <v>0.47989623869999998</v>
      </c>
      <c r="J9" s="65">
        <v>2.3346303499999999E-2</v>
      </c>
    </row>
    <row r="10" spans="1:10">
      <c r="A10" s="65" t="s">
        <v>141</v>
      </c>
      <c r="B10" s="65" t="s">
        <v>148</v>
      </c>
      <c r="C10" s="65">
        <v>125</v>
      </c>
      <c r="D10" s="65">
        <v>4544</v>
      </c>
      <c r="E10" s="65">
        <v>426</v>
      </c>
      <c r="F10" s="65">
        <v>5095</v>
      </c>
      <c r="G10" s="65"/>
      <c r="H10" s="65">
        <v>0.89185475960000005</v>
      </c>
      <c r="I10" s="65">
        <v>8.36113837E-2</v>
      </c>
      <c r="J10" s="65">
        <v>2.4533856699999999E-2</v>
      </c>
    </row>
    <row r="11" spans="1:10">
      <c r="A11" s="65" t="s">
        <v>141</v>
      </c>
      <c r="B11" s="65" t="s">
        <v>149</v>
      </c>
      <c r="C11" s="65">
        <v>18</v>
      </c>
      <c r="D11" s="65">
        <v>888</v>
      </c>
      <c r="E11" s="65">
        <v>864</v>
      </c>
      <c r="F11" s="65">
        <v>1770</v>
      </c>
      <c r="G11" s="65"/>
      <c r="H11" s="65">
        <v>0.50169491529999999</v>
      </c>
      <c r="I11" s="65">
        <v>0.4881355932</v>
      </c>
      <c r="J11" s="65">
        <v>1.0169491500000001E-2</v>
      </c>
    </row>
    <row r="12" spans="1:10">
      <c r="A12" s="65" t="s">
        <v>141</v>
      </c>
      <c r="B12" s="65" t="s">
        <v>150</v>
      </c>
      <c r="C12" s="65">
        <v>65</v>
      </c>
      <c r="D12" s="65">
        <v>1435</v>
      </c>
      <c r="E12" s="65">
        <v>189</v>
      </c>
      <c r="F12" s="65">
        <v>1689</v>
      </c>
      <c r="G12" s="65"/>
      <c r="H12" s="65">
        <v>0.8496151569</v>
      </c>
      <c r="I12" s="65">
        <v>0.1119005329</v>
      </c>
      <c r="J12" s="65">
        <v>3.8484310200000003E-2</v>
      </c>
    </row>
    <row r="13" spans="1:10">
      <c r="A13" s="65" t="s">
        <v>141</v>
      </c>
      <c r="B13" s="65" t="s">
        <v>151</v>
      </c>
      <c r="C13" s="65">
        <v>95</v>
      </c>
      <c r="D13" s="65">
        <v>826</v>
      </c>
      <c r="E13" s="65">
        <v>255</v>
      </c>
      <c r="F13" s="65">
        <v>1176</v>
      </c>
      <c r="G13" s="65"/>
      <c r="H13" s="65">
        <v>0.70238095239999998</v>
      </c>
      <c r="I13" s="65">
        <v>0.21683673470000001</v>
      </c>
      <c r="J13" s="65">
        <v>8.07823129E-2</v>
      </c>
    </row>
    <row r="14" spans="1:10">
      <c r="A14" s="65" t="s">
        <v>141</v>
      </c>
      <c r="B14" s="65" t="s">
        <v>152</v>
      </c>
      <c r="C14" s="65">
        <v>738</v>
      </c>
      <c r="D14" s="65">
        <v>4792</v>
      </c>
      <c r="E14" s="65">
        <v>1640</v>
      </c>
      <c r="F14" s="65">
        <v>7170</v>
      </c>
      <c r="G14" s="65"/>
      <c r="H14" s="65">
        <v>0.66834030680000001</v>
      </c>
      <c r="I14" s="65">
        <v>0.22873082289999999</v>
      </c>
      <c r="J14" s="65">
        <v>0.1029288703</v>
      </c>
    </row>
    <row r="15" spans="1:10">
      <c r="A15" s="65" t="s">
        <v>141</v>
      </c>
      <c r="B15" s="65" t="s">
        <v>153</v>
      </c>
      <c r="C15" s="65">
        <v>11</v>
      </c>
      <c r="D15" s="65">
        <v>2574</v>
      </c>
      <c r="E15" s="65">
        <v>383</v>
      </c>
      <c r="F15" s="65">
        <v>2968</v>
      </c>
      <c r="G15" s="65"/>
      <c r="H15" s="65">
        <v>0.86725067389999999</v>
      </c>
      <c r="I15" s="65">
        <v>0.12904312670000001</v>
      </c>
      <c r="J15" s="65">
        <v>3.7061995E-3</v>
      </c>
    </row>
    <row r="16" spans="1:10">
      <c r="A16" s="65" t="s">
        <v>141</v>
      </c>
      <c r="B16" s="65" t="s">
        <v>154</v>
      </c>
      <c r="C16" s="65">
        <v>243</v>
      </c>
      <c r="D16" s="65">
        <v>3212</v>
      </c>
      <c r="E16" s="65">
        <v>184</v>
      </c>
      <c r="F16" s="65">
        <v>3639</v>
      </c>
      <c r="G16" s="65"/>
      <c r="H16" s="65">
        <v>0.88266007140000002</v>
      </c>
      <c r="I16" s="65">
        <v>5.0563341599999999E-2</v>
      </c>
      <c r="J16" s="65">
        <v>6.6776586999999998E-2</v>
      </c>
    </row>
    <row r="17" spans="1:10">
      <c r="A17" s="65" t="s">
        <v>141</v>
      </c>
      <c r="B17" s="65" t="s">
        <v>155</v>
      </c>
      <c r="C17" s="65">
        <v>129</v>
      </c>
      <c r="D17" s="65">
        <v>1274</v>
      </c>
      <c r="E17" s="65">
        <v>387</v>
      </c>
      <c r="F17" s="65">
        <v>1790</v>
      </c>
      <c r="G17" s="65"/>
      <c r="H17" s="65">
        <v>0.71173184359999997</v>
      </c>
      <c r="I17" s="65">
        <v>0.2162011173</v>
      </c>
      <c r="J17" s="65">
        <v>7.2067039099999994E-2</v>
      </c>
    </row>
    <row r="18" spans="1:10">
      <c r="A18" s="65" t="s">
        <v>141</v>
      </c>
      <c r="B18" s="65" t="s">
        <v>156</v>
      </c>
      <c r="C18" s="65">
        <v>641</v>
      </c>
      <c r="D18" s="65">
        <v>2485</v>
      </c>
      <c r="E18" s="65">
        <v>7894</v>
      </c>
      <c r="F18" s="65">
        <v>11020</v>
      </c>
      <c r="G18" s="65"/>
      <c r="H18" s="65">
        <v>0.22549909260000001</v>
      </c>
      <c r="I18" s="65">
        <v>0.71633393830000003</v>
      </c>
      <c r="J18" s="65">
        <v>5.81669691E-2</v>
      </c>
    </row>
    <row r="19" spans="1:10">
      <c r="A19" s="65" t="s">
        <v>141</v>
      </c>
      <c r="B19" s="65" t="s">
        <v>157</v>
      </c>
      <c r="C19" s="65">
        <v>8</v>
      </c>
      <c r="D19" s="65">
        <v>1369</v>
      </c>
      <c r="E19" s="65">
        <v>730</v>
      </c>
      <c r="F19" s="65">
        <v>2107</v>
      </c>
      <c r="G19" s="65"/>
      <c r="H19" s="65">
        <v>0.64973896539999998</v>
      </c>
      <c r="I19" s="65">
        <v>0.3464641671</v>
      </c>
      <c r="J19" s="65">
        <v>3.7968676E-3</v>
      </c>
    </row>
    <row r="20" spans="1:10">
      <c r="A20" s="65" t="s">
        <v>141</v>
      </c>
      <c r="B20" s="65" t="s">
        <v>158</v>
      </c>
      <c r="C20" s="65">
        <v>827</v>
      </c>
      <c r="D20" s="65">
        <v>6464</v>
      </c>
      <c r="E20" s="65">
        <v>5113</v>
      </c>
      <c r="F20" s="65">
        <v>12404</v>
      </c>
      <c r="G20" s="65"/>
      <c r="H20" s="65">
        <v>0.52112221859999996</v>
      </c>
      <c r="I20" s="65">
        <v>0.4122057401</v>
      </c>
      <c r="J20" s="65">
        <v>6.6672041299999998E-2</v>
      </c>
    </row>
    <row r="21" spans="1:10">
      <c r="A21" s="65" t="s">
        <v>141</v>
      </c>
      <c r="B21" s="65" t="s">
        <v>159</v>
      </c>
      <c r="C21" s="65">
        <v>25</v>
      </c>
      <c r="D21" s="65">
        <v>2465</v>
      </c>
      <c r="E21" s="65">
        <v>420</v>
      </c>
      <c r="F21" s="65">
        <v>2910</v>
      </c>
      <c r="G21" s="65"/>
      <c r="H21" s="65">
        <v>0.84707903780000005</v>
      </c>
      <c r="I21" s="65">
        <v>0.1443298969</v>
      </c>
      <c r="J21" s="65">
        <v>8.5910653000000007E-3</v>
      </c>
    </row>
    <row r="22" spans="1:10">
      <c r="A22" s="65" t="s">
        <v>141</v>
      </c>
      <c r="B22" s="65" t="s">
        <v>160</v>
      </c>
      <c r="C22" s="65">
        <v>3</v>
      </c>
      <c r="D22" s="65">
        <v>462</v>
      </c>
      <c r="E22" s="65">
        <v>374</v>
      </c>
      <c r="F22" s="65">
        <v>839</v>
      </c>
      <c r="G22" s="65"/>
      <c r="H22" s="65">
        <v>0.55065554230000002</v>
      </c>
      <c r="I22" s="65">
        <v>0.4457687723</v>
      </c>
      <c r="J22" s="65">
        <v>3.5756853E-3</v>
      </c>
    </row>
    <row r="23" spans="1:10">
      <c r="A23" s="65" t="s">
        <v>141</v>
      </c>
      <c r="B23" s="65" t="s">
        <v>161</v>
      </c>
      <c r="C23" s="65">
        <v>586</v>
      </c>
      <c r="D23" s="65">
        <v>1294</v>
      </c>
      <c r="E23" s="65">
        <v>5258</v>
      </c>
      <c r="F23" s="65">
        <v>7138</v>
      </c>
      <c r="G23" s="65"/>
      <c r="H23" s="65">
        <v>0.18128327259999999</v>
      </c>
      <c r="I23" s="65">
        <v>0.73662090219999998</v>
      </c>
      <c r="J23" s="65">
        <v>8.20958252E-2</v>
      </c>
    </row>
    <row r="24" spans="1:10">
      <c r="A24" s="65" t="s">
        <v>141</v>
      </c>
      <c r="B24" s="65" t="s">
        <v>162</v>
      </c>
      <c r="C24" s="65">
        <v>107</v>
      </c>
      <c r="D24" s="65">
        <v>2701</v>
      </c>
      <c r="E24" s="65">
        <v>939</v>
      </c>
      <c r="F24" s="65">
        <v>3747</v>
      </c>
      <c r="G24" s="65"/>
      <c r="H24" s="65">
        <v>0.72084334130000005</v>
      </c>
      <c r="I24" s="65">
        <v>0.25060048039999999</v>
      </c>
      <c r="J24" s="65">
        <v>2.8556178299999999E-2</v>
      </c>
    </row>
    <row r="25" spans="1:10">
      <c r="A25" s="65" t="s">
        <v>141</v>
      </c>
      <c r="B25" s="65" t="s">
        <v>163</v>
      </c>
      <c r="C25" s="65">
        <v>165</v>
      </c>
      <c r="D25" s="65">
        <v>747</v>
      </c>
      <c r="E25" s="65">
        <v>227</v>
      </c>
      <c r="F25" s="65">
        <v>1139</v>
      </c>
      <c r="G25" s="65"/>
      <c r="H25" s="65">
        <v>0.65583845480000003</v>
      </c>
      <c r="I25" s="65">
        <v>0.19929762949999999</v>
      </c>
      <c r="J25" s="65">
        <v>0.14486391570000001</v>
      </c>
    </row>
    <row r="26" spans="1:10">
      <c r="A26" s="65" t="s">
        <v>141</v>
      </c>
      <c r="B26" s="65" t="s">
        <v>164</v>
      </c>
      <c r="C26" s="65">
        <v>28</v>
      </c>
      <c r="D26" s="65">
        <v>671</v>
      </c>
      <c r="E26" s="65">
        <v>361</v>
      </c>
      <c r="F26" s="65">
        <v>1060</v>
      </c>
      <c r="G26" s="65"/>
      <c r="H26" s="65">
        <v>0.63301886789999995</v>
      </c>
      <c r="I26" s="65">
        <v>0.34056603769999999</v>
      </c>
      <c r="J26" s="65">
        <v>2.6415094300000001E-2</v>
      </c>
    </row>
    <row r="27" spans="1:10">
      <c r="A27" s="65" t="s">
        <v>141</v>
      </c>
      <c r="B27" s="65" t="s">
        <v>165</v>
      </c>
      <c r="C27" s="65">
        <v>9</v>
      </c>
      <c r="D27" s="65">
        <v>798</v>
      </c>
      <c r="E27" s="65">
        <v>303</v>
      </c>
      <c r="F27" s="65">
        <v>1110</v>
      </c>
      <c r="G27" s="65"/>
      <c r="H27" s="65">
        <v>0.71891891890000004</v>
      </c>
      <c r="I27" s="65">
        <v>0.27297297300000001</v>
      </c>
      <c r="J27" s="65">
        <v>8.1081081000000006E-3</v>
      </c>
    </row>
    <row r="28" spans="1:10">
      <c r="A28" s="65" t="s">
        <v>138</v>
      </c>
      <c r="B28" s="65" t="s">
        <v>122</v>
      </c>
      <c r="C28" s="65">
        <v>67</v>
      </c>
      <c r="D28" s="65">
        <v>869</v>
      </c>
      <c r="E28" s="65">
        <v>276</v>
      </c>
      <c r="F28" s="65">
        <v>1212</v>
      </c>
      <c r="G28" s="65"/>
      <c r="H28" s="65">
        <v>0.71699669970000002</v>
      </c>
      <c r="I28" s="65">
        <v>0.22772277229999999</v>
      </c>
      <c r="J28" s="65">
        <v>5.5280528099999997E-2</v>
      </c>
    </row>
    <row r="29" spans="1:10">
      <c r="A29" s="65" t="s">
        <v>141</v>
      </c>
      <c r="B29" s="65" t="s">
        <v>122</v>
      </c>
      <c r="C29" s="65">
        <v>4451</v>
      </c>
      <c r="D29" s="65">
        <v>50797</v>
      </c>
      <c r="E29" s="65">
        <v>35538</v>
      </c>
      <c r="F29" s="65">
        <v>90786</v>
      </c>
      <c r="G29" s="65"/>
      <c r="H29" s="65">
        <v>0.55952459629999995</v>
      </c>
      <c r="I29" s="65">
        <v>0.3914480206</v>
      </c>
      <c r="J29" s="65">
        <v>4.9027383100000002E-2</v>
      </c>
    </row>
    <row r="30" spans="1:10">
      <c r="A30" s="65" t="s">
        <v>124</v>
      </c>
      <c r="B30" s="65" t="s">
        <v>123</v>
      </c>
      <c r="C30" s="65">
        <v>4518</v>
      </c>
      <c r="D30" s="65">
        <v>51666</v>
      </c>
      <c r="E30" s="65">
        <v>35814</v>
      </c>
      <c r="F30" s="65">
        <v>91998</v>
      </c>
      <c r="G30" s="65">
        <v>2010</v>
      </c>
      <c r="H30" s="65">
        <v>0.56159916519999997</v>
      </c>
      <c r="I30" s="65">
        <v>0.38929107149999997</v>
      </c>
      <c r="J30" s="65">
        <v>4.9109763299999998E-2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77 - In and Out state UG </vt:lpstr>
      <vt:lpstr>Pivot</vt:lpstr>
      <vt:lpstr>data</vt:lpstr>
      <vt:lpstr>78_Pivot</vt:lpstr>
      <vt:lpstr>78_data</vt:lpstr>
      <vt:lpstr>'Table 77 - In and Out state UG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Ferlazzo, Damon</dc:creator>
  <cp:lastModifiedBy>echamber</cp:lastModifiedBy>
  <cp:lastPrinted>2008-03-05T19:37:40Z</cp:lastPrinted>
  <dcterms:created xsi:type="dcterms:W3CDTF">2003-06-19T21:33:04Z</dcterms:created>
  <dcterms:modified xsi:type="dcterms:W3CDTF">2012-01-12T17:50:17Z</dcterms:modified>
</cp:coreProperties>
</file>