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1215" windowWidth="18675" windowHeight="112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7" i="1"/>
  <c r="C57"/>
  <c r="D79"/>
  <c r="C79"/>
  <c r="E76"/>
  <c r="D76"/>
  <c r="C76"/>
  <c r="D75"/>
  <c r="C75"/>
  <c r="D74"/>
  <c r="C74"/>
  <c r="D73"/>
  <c r="C73"/>
  <c r="F72"/>
  <c r="E72"/>
  <c r="D72"/>
  <c r="C72"/>
  <c r="F71"/>
  <c r="E71"/>
  <c r="D71"/>
  <c r="C71"/>
  <c r="F70"/>
  <c r="E70"/>
  <c r="D70"/>
  <c r="C70"/>
  <c r="F69"/>
  <c r="E69"/>
  <c r="D69"/>
  <c r="C69"/>
  <c r="F68"/>
  <c r="E68"/>
  <c r="D68"/>
  <c r="C68"/>
  <c r="C67"/>
  <c r="F66"/>
  <c r="E66"/>
  <c r="D66"/>
  <c r="C66"/>
  <c r="D65"/>
  <c r="C65"/>
  <c r="F64"/>
  <c r="E64"/>
  <c r="D64"/>
  <c r="C64"/>
  <c r="D63"/>
  <c r="C63"/>
  <c r="F62"/>
  <c r="E62"/>
  <c r="D62"/>
  <c r="C62"/>
  <c r="F61"/>
  <c r="E61"/>
  <c r="D61"/>
  <c r="C61"/>
  <c r="E60"/>
  <c r="F60"/>
  <c r="D60"/>
  <c r="C60"/>
  <c r="E59"/>
  <c r="C59"/>
  <c r="C55"/>
  <c r="E54"/>
  <c r="C54"/>
  <c r="C53"/>
  <c r="E52"/>
</calcChain>
</file>

<file path=xl/sharedStrings.xml><?xml version="1.0" encoding="utf-8"?>
<sst xmlns="http://schemas.openxmlformats.org/spreadsheetml/2006/main" count="103" uniqueCount="75">
  <si>
    <t>TABLE 14</t>
  </si>
  <si>
    <t xml:space="preserve">TUITION AND REQUIRED FEES FOR TYPICAL FULL-TIME STUDENTS </t>
  </si>
  <si>
    <t>(30 UG / 24 GRAD. HRS. ANNUALIZED CREDIT)</t>
  </si>
  <si>
    <t>UNDERGRADUATE STUDENTS</t>
  </si>
  <si>
    <t>GRADUATE STUDENTS</t>
  </si>
  <si>
    <t>IN-DISTRICT</t>
  </si>
  <si>
    <t>MISSOURI</t>
  </si>
  <si>
    <t>NON-</t>
  </si>
  <si>
    <t>RESIDENT</t>
  </si>
  <si>
    <t>PUBLIC BACCALAUREATE AND HIGHER DEGREE-GRANTING INSTITUTIONS</t>
  </si>
  <si>
    <t>HARRIS-STOWE</t>
  </si>
  <si>
    <t>LINCOLN</t>
  </si>
  <si>
    <t>MISSOURI SOUTHERN</t>
  </si>
  <si>
    <t>MISSOURI STATE</t>
  </si>
  <si>
    <t>MISSOURI UNIV. SCI &amp; TECH.</t>
  </si>
  <si>
    <t>MISSOURI WESTERN</t>
  </si>
  <si>
    <t>NORTHWEST</t>
  </si>
  <si>
    <t>SOUTHEAST</t>
  </si>
  <si>
    <t>TRUMAN STATE</t>
  </si>
  <si>
    <t>UNIVERSITY OF CENTRAL MISSOURI</t>
  </si>
  <si>
    <t>UM-COLUMBIA</t>
  </si>
  <si>
    <t>UM-KANSAS CITY</t>
  </si>
  <si>
    <t>UM-ST. LOUIS</t>
  </si>
  <si>
    <t>PUBLIC CERTIFICATE AND ASSOCIATE DEGREE-GRANTING INSTITUTIONS</t>
  </si>
  <si>
    <t>CROWDER</t>
  </si>
  <si>
    <t>EAST CENTRAL</t>
  </si>
  <si>
    <t>JEFFERSON</t>
  </si>
  <si>
    <t xml:space="preserve">METRO CC </t>
  </si>
  <si>
    <t>MINERAL AREA CC</t>
  </si>
  <si>
    <t>MISSOURI STATE - WEST PLAINS</t>
  </si>
  <si>
    <t>MOBERLY AREA CC</t>
  </si>
  <si>
    <t>NORTH CENTRAL</t>
  </si>
  <si>
    <t>OZARKS TECH.</t>
  </si>
  <si>
    <t>ST. CHARLES CC</t>
  </si>
  <si>
    <t>ST. LOUIS CC</t>
  </si>
  <si>
    <t>STATE FAIR</t>
  </si>
  <si>
    <t>THREE RIVERS</t>
  </si>
  <si>
    <t xml:space="preserve"> *Does not include room and board charges</t>
  </si>
  <si>
    <t xml:space="preserve">SOURCE:  Comprehensive Fee Schedules </t>
  </si>
  <si>
    <t>TABLE 15</t>
  </si>
  <si>
    <t>TUITION AND REQUIRED FEES FOR TYPICAL FULL-TIME STUDENTS**</t>
  </si>
  <si>
    <t>PRIVATE NOT-FOR-PROFIT (INDEPENDENT) BACCALAUREATE AND HIGHER DEGREE-GRANTING INSTITUTIONS</t>
  </si>
  <si>
    <t>AVILA</t>
  </si>
  <si>
    <t>CENTRAL METHODIST - CLAS</t>
  </si>
  <si>
    <t>CENTRAL METHODIST - GR / EXT.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</si>
  <si>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</si>
  <si>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</si>
  <si>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</si>
  <si>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</si>
  <si>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</si>
  <si>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</si>
  <si>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</si>
  <si>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</si>
  <si>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</si>
  <si>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</si>
  <si>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</si>
  <si>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</si>
  <si>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</si>
  <si>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</si>
  <si>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</si>
  <si>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</si>
  <si>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</si>
  <si>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</si>
  <si>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</si>
  <si>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</si>
  <si>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</si>
  <si>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</si>
  <si>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</si>
  <si>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</si>
  <si>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** Because IPEDS defines full-time undergraduate study as a minimum of 24 credit hours annualized enrollment, public and independent annual tuition costs may not be directly comparable</t>
  </si>
  <si>
    <t>SOURCE:  IPEDS IC, Institutional Characteristics</t>
  </si>
  <si>
    <t>-</t>
  </si>
  <si>
    <t>ENROLLED IN PUBLIC INSTITUTIONS FOR THE ACADEMIC YEAR 2013-2014 / FISCAL YEAR 2014*</t>
  </si>
  <si>
    <t>ENROLLED IN INDEPENDENT INSTITUTIONS FOR THE ACADEMIC YEAR 2013-2014 / FISCAL YEAR 2014*</t>
  </si>
  <si>
    <t>LINN STATE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</si>
</sst>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8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top"/>
    </xf>
    <xf numFmtId="3" fontId="0" fillId="0" borderId="6" xfId="0" applyNumberFormat="1" applyFont="1" applyFill="1" applyBorder="1" applyAlignment="1"/>
    <xf numFmtId="0" fontId="0" fillId="0" borderId="0" xfId="0" applyFont="1" applyFill="1" applyAlignment="1"/>
    <xf numFmtId="0" fontId="0" fillId="0" borderId="0" xfId="0" applyNumberFormat="1" applyFont="1" applyFill="1"/>
    <xf numFmtId="3" fontId="2" fillId="0" borderId="0" xfId="0" applyNumberFormat="1" applyFont="1" applyFill="1" applyAlignment="1"/>
    <xf numFmtId="3" fontId="2" fillId="0" borderId="1" xfId="0" applyNumberFormat="1" applyFont="1" applyFill="1" applyBorder="1" applyAlignment="1"/>
    <xf numFmtId="3" fontId="2" fillId="0" borderId="1" xfId="0" applyNumberFormat="1" applyFont="1" applyFill="1" applyBorder="1" applyAlignment="1">
      <alignment horizontal="centerContinuous"/>
    </xf>
    <xf numFmtId="3" fontId="2" fillId="0" borderId="2" xfId="0" applyNumberFormat="1" applyFont="1" applyFill="1" applyBorder="1" applyAlignment="1">
      <alignment horizontal="centerContinuous"/>
    </xf>
    <xf numFmtId="3" fontId="2" fillId="0" borderId="0" xfId="0" applyNumberFormat="1" applyFont="1" applyFill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/>
    <xf numFmtId="3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vertical="top"/>
    </xf>
    <xf numFmtId="3" fontId="2" fillId="0" borderId="3" xfId="0" applyNumberFormat="1" applyFont="1" applyFill="1" applyBorder="1" applyAlignment="1">
      <alignment vertical="top"/>
    </xf>
    <xf numFmtId="164" fontId="2" fillId="0" borderId="0" xfId="0" applyNumberFormat="1" applyFont="1" applyFill="1" applyAlignment="1"/>
    <xf numFmtId="164" fontId="2" fillId="0" borderId="3" xfId="0" applyNumberFormat="1" applyFont="1" applyFill="1" applyBorder="1" applyAlignment="1"/>
    <xf numFmtId="165" fontId="2" fillId="0" borderId="0" xfId="0" applyNumberFormat="1" applyFont="1" applyFill="1" applyAlignment="1"/>
    <xf numFmtId="164" fontId="2" fillId="0" borderId="0" xfId="0" applyNumberFormat="1" applyFont="1" applyFill="1" applyAlignment="1">
      <alignment vertical="top"/>
    </xf>
    <xf numFmtId="164" fontId="2" fillId="0" borderId="3" xfId="0" applyNumberFormat="1" applyFont="1" applyFill="1" applyBorder="1" applyAlignment="1">
      <alignment vertical="top"/>
    </xf>
    <xf numFmtId="165" fontId="2" fillId="0" borderId="3" xfId="0" applyNumberFormat="1" applyFont="1" applyFill="1" applyBorder="1" applyAlignment="1"/>
    <xf numFmtId="165" fontId="2" fillId="0" borderId="0" xfId="0" applyNumberFormat="1" applyFont="1" applyFill="1" applyAlignment="1">
      <alignment horizontal="right"/>
    </xf>
    <xf numFmtId="164" fontId="2" fillId="0" borderId="1" xfId="0" applyNumberFormat="1" applyFont="1" applyFill="1" applyBorder="1" applyAlignment="1"/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centerContinuous"/>
    </xf>
    <xf numFmtId="3" fontId="2" fillId="0" borderId="3" xfId="0" applyNumberFormat="1" applyFont="1" applyFill="1" applyBorder="1" applyAlignment="1">
      <alignment horizontal="centerContinuous"/>
    </xf>
    <xf numFmtId="3" fontId="3" fillId="0" borderId="6" xfId="0" applyNumberFormat="1" applyFont="1" applyFill="1" applyBorder="1" applyAlignment="1">
      <alignment horizontal="left" wrapText="1"/>
    </xf>
    <xf numFmtId="3" fontId="2" fillId="0" borderId="7" xfId="0" applyNumberFormat="1" applyFont="1" applyFill="1" applyBorder="1" applyAlignment="1"/>
    <xf numFmtId="165" fontId="2" fillId="0" borderId="8" xfId="0" applyNumberFormat="1" applyFont="1" applyFill="1" applyBorder="1" applyAlignment="1"/>
    <xf numFmtId="165" fontId="2" fillId="0" borderId="0" xfId="0" applyNumberFormat="1" applyFont="1" applyFill="1" applyAlignment="1">
      <alignment horizontal="right" indent="2"/>
    </xf>
    <xf numFmtId="165" fontId="2" fillId="0" borderId="8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/>
    <xf numFmtId="3" fontId="3" fillId="0" borderId="0" xfId="0" applyNumberFormat="1" applyFont="1" applyFill="1" applyAlignment="1">
      <alignment horizontal="left" vertical="top" wrapText="1"/>
    </xf>
    <xf numFmtId="3" fontId="2" fillId="0" borderId="0" xfId="0" applyNumberFormat="1" applyFont="1" applyFill="1" applyAlignment="1">
      <alignment vertical="top"/>
    </xf>
    <xf numFmtId="165" fontId="2" fillId="0" borderId="0" xfId="0" applyNumberFormat="1" applyFont="1" applyFill="1" applyAlignment="1">
      <alignment vertical="top"/>
    </xf>
    <xf numFmtId="165" fontId="2" fillId="0" borderId="10" xfId="0" applyNumberFormat="1" applyFont="1" applyFill="1" applyBorder="1" applyAlignment="1">
      <alignment horizontal="right" indent="2"/>
    </xf>
    <xf numFmtId="3" fontId="2" fillId="0" borderId="3" xfId="0" applyNumberFormat="1" applyFont="1" applyFill="1" applyBorder="1" applyAlignment="1"/>
    <xf numFmtId="165" fontId="0" fillId="0" borderId="0" xfId="1" applyNumberFormat="1" applyFont="1" applyBorder="1" applyAlignment="1"/>
    <xf numFmtId="165" fontId="2" fillId="0" borderId="11" xfId="0" applyNumberFormat="1" applyFont="1" applyFill="1" applyBorder="1" applyAlignment="1"/>
    <xf numFmtId="3" fontId="2" fillId="0" borderId="12" xfId="0" applyNumberFormat="1" applyFont="1" applyFill="1" applyBorder="1" applyAlignment="1">
      <alignment vertical="top"/>
    </xf>
    <xf numFmtId="165" fontId="2" fillId="0" borderId="12" xfId="0" applyNumberFormat="1" applyFont="1" applyFill="1" applyBorder="1" applyAlignment="1"/>
    <xf numFmtId="3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Normal="100" workbookViewId="0">
      <selection activeCell="F24" sqref="F24"/>
    </sheetView>
  </sheetViews>
  <sheetFormatPr defaultRowHeight="15"/>
  <cols>
    <col min="1" max="1" width="31.140625" style="1" customWidth="1"/>
    <col min="2" max="2" width="10.7109375" style="1" customWidth="1"/>
    <col min="3" max="3" width="11.5703125" style="1" customWidth="1"/>
    <col min="4" max="4" width="11.140625" style="1" bestFit="1" customWidth="1"/>
    <col min="5" max="5" width="9.85546875" style="1" customWidth="1"/>
    <col min="6" max="6" width="10.140625" style="1" customWidth="1"/>
    <col min="7" max="16384" width="9.140625" style="1"/>
  </cols>
  <sheetData>
    <row r="1" spans="1:6">
      <c r="A1" s="6" t="s">
        <v>0</v>
      </c>
      <c r="B1" s="6"/>
      <c r="C1" s="6"/>
      <c r="D1" s="6"/>
      <c r="E1" s="6"/>
      <c r="F1" s="6"/>
    </row>
    <row r="2" spans="1:6">
      <c r="A2" s="6" t="s">
        <v>1</v>
      </c>
      <c r="B2" s="6"/>
      <c r="C2" s="6"/>
      <c r="D2" s="6"/>
      <c r="E2" s="6"/>
      <c r="F2" s="6"/>
    </row>
    <row r="3" spans="1:6">
      <c r="A3" s="6" t="s">
        <v>72</v>
      </c>
      <c r="B3" s="6"/>
      <c r="C3" s="6"/>
      <c r="D3" s="6"/>
      <c r="E3" s="6"/>
      <c r="F3" s="6"/>
    </row>
    <row r="4" spans="1:6">
      <c r="A4" s="6" t="s">
        <v>2</v>
      </c>
      <c r="B4" s="6"/>
      <c r="C4" s="6"/>
      <c r="D4" s="6"/>
      <c r="E4" s="6"/>
      <c r="F4" s="6"/>
    </row>
    <row r="5" spans="1:6" ht="15.75" thickBot="1">
      <c r="A5" s="6"/>
      <c r="B5" s="6"/>
      <c r="C5" s="6"/>
      <c r="D5" s="6"/>
      <c r="E5" s="6"/>
      <c r="F5" s="6"/>
    </row>
    <row r="6" spans="1:6" ht="15.75" thickTop="1">
      <c r="A6" s="7"/>
      <c r="B6" s="8" t="s">
        <v>3</v>
      </c>
      <c r="C6" s="8"/>
      <c r="D6" s="8"/>
      <c r="E6" s="9" t="s">
        <v>4</v>
      </c>
      <c r="F6" s="8"/>
    </row>
    <row r="7" spans="1:6">
      <c r="A7" s="6"/>
      <c r="B7" s="10" t="s">
        <v>5</v>
      </c>
      <c r="C7" s="10" t="s">
        <v>6</v>
      </c>
      <c r="D7" s="10" t="s">
        <v>7</v>
      </c>
      <c r="E7" s="11" t="s">
        <v>6</v>
      </c>
      <c r="F7" s="10" t="s">
        <v>7</v>
      </c>
    </row>
    <row r="8" spans="1:6">
      <c r="A8" s="6"/>
      <c r="B8" s="10" t="s">
        <v>8</v>
      </c>
      <c r="C8" s="10" t="s">
        <v>8</v>
      </c>
      <c r="D8" s="10" t="s">
        <v>8</v>
      </c>
      <c r="E8" s="11" t="s">
        <v>8</v>
      </c>
      <c r="F8" s="10" t="s">
        <v>8</v>
      </c>
    </row>
    <row r="9" spans="1:6">
      <c r="A9" s="12"/>
      <c r="B9" s="13"/>
      <c r="C9" s="13"/>
      <c r="D9" s="13"/>
      <c r="E9" s="14"/>
      <c r="F9" s="13"/>
    </row>
    <row r="10" spans="1:6" s="2" customFormat="1" ht="45">
      <c r="A10" s="15" t="s">
        <v>9</v>
      </c>
      <c r="B10" s="16"/>
      <c r="C10" s="16"/>
      <c r="D10" s="16"/>
      <c r="E10" s="42"/>
      <c r="F10" s="16"/>
    </row>
    <row r="11" spans="1:6">
      <c r="A11" s="6" t="s">
        <v>10</v>
      </c>
      <c r="B11" s="18"/>
      <c r="C11" s="20">
        <v>5520</v>
      </c>
      <c r="D11" s="20">
        <v>9853</v>
      </c>
      <c r="E11" s="43"/>
      <c r="F11" s="20"/>
    </row>
    <row r="12" spans="1:6">
      <c r="A12" s="6" t="s">
        <v>11</v>
      </c>
      <c r="B12" s="18"/>
      <c r="C12" s="40">
        <v>6838</v>
      </c>
      <c r="D12" s="20">
        <v>13228</v>
      </c>
      <c r="E12" s="43">
        <v>7427</v>
      </c>
      <c r="F12" s="20">
        <v>13307</v>
      </c>
    </row>
    <row r="13" spans="1:6">
      <c r="A13" s="6" t="s">
        <v>12</v>
      </c>
      <c r="B13" s="18"/>
      <c r="C13" s="20">
        <v>5723</v>
      </c>
      <c r="D13" s="20">
        <v>10918</v>
      </c>
      <c r="E13" s="43"/>
      <c r="F13" s="20"/>
    </row>
    <row r="14" spans="1:6">
      <c r="A14" s="6" t="s">
        <v>13</v>
      </c>
      <c r="B14" s="18"/>
      <c r="C14" s="20">
        <v>6908</v>
      </c>
      <c r="D14" s="20">
        <v>13388</v>
      </c>
      <c r="E14" s="43">
        <v>6716</v>
      </c>
      <c r="F14" s="20">
        <v>12644</v>
      </c>
    </row>
    <row r="15" spans="1:6">
      <c r="A15" s="6" t="s">
        <v>14</v>
      </c>
      <c r="B15" s="18"/>
      <c r="C15" s="20">
        <v>9510</v>
      </c>
      <c r="D15" s="20">
        <v>24675</v>
      </c>
      <c r="E15" s="43">
        <v>10088</v>
      </c>
      <c r="F15" s="20">
        <v>24138</v>
      </c>
    </row>
    <row r="16" spans="1:6">
      <c r="A16" s="6" t="s">
        <v>15</v>
      </c>
      <c r="B16" s="18"/>
      <c r="C16" s="20">
        <v>6498</v>
      </c>
      <c r="D16" s="20">
        <v>12489</v>
      </c>
      <c r="E16" s="43">
        <v>7931</v>
      </c>
      <c r="F16" s="20">
        <v>14141</v>
      </c>
    </row>
    <row r="17" spans="1:6">
      <c r="A17" s="6" t="s">
        <v>16</v>
      </c>
      <c r="B17" s="18"/>
      <c r="C17" s="20">
        <v>7988</v>
      </c>
      <c r="D17" s="20">
        <v>14329</v>
      </c>
      <c r="E17" s="43">
        <v>8043</v>
      </c>
      <c r="F17" s="20">
        <v>13870</v>
      </c>
    </row>
    <row r="18" spans="1:6">
      <c r="A18" s="6" t="s">
        <v>17</v>
      </c>
      <c r="B18" s="18"/>
      <c r="C18" s="20">
        <v>7032</v>
      </c>
      <c r="D18" s="20">
        <v>12202</v>
      </c>
      <c r="E18" s="43">
        <v>6853</v>
      </c>
      <c r="F18" s="20">
        <v>12143</v>
      </c>
    </row>
    <row r="19" spans="1:6">
      <c r="A19" s="6" t="s">
        <v>18</v>
      </c>
      <c r="B19" s="18"/>
      <c r="C19" s="20">
        <v>7368</v>
      </c>
      <c r="D19" s="20">
        <v>13240</v>
      </c>
      <c r="E19" s="43">
        <v>8272</v>
      </c>
      <c r="F19" s="20">
        <v>13992</v>
      </c>
    </row>
    <row r="20" spans="1:6">
      <c r="A20" s="6" t="s">
        <v>19</v>
      </c>
      <c r="B20" s="18"/>
      <c r="C20" s="20">
        <v>7265</v>
      </c>
      <c r="D20" s="20">
        <v>13656</v>
      </c>
      <c r="E20" s="43">
        <v>7500</v>
      </c>
      <c r="F20" s="20">
        <v>14130</v>
      </c>
    </row>
    <row r="21" spans="1:6">
      <c r="A21" s="6" t="s">
        <v>20</v>
      </c>
      <c r="B21" s="18"/>
      <c r="C21" s="20">
        <v>9415</v>
      </c>
      <c r="D21" s="20">
        <v>23764</v>
      </c>
      <c r="E21" s="43">
        <v>9291</v>
      </c>
      <c r="F21" s="20">
        <v>22285</v>
      </c>
    </row>
    <row r="22" spans="1:6">
      <c r="A22" s="6" t="s">
        <v>21</v>
      </c>
      <c r="B22" s="18"/>
      <c r="C22" s="20">
        <v>9456</v>
      </c>
      <c r="D22" s="20">
        <v>22203</v>
      </c>
      <c r="E22" s="43">
        <v>9370</v>
      </c>
      <c r="F22" s="20">
        <v>22179</v>
      </c>
    </row>
    <row r="23" spans="1:6">
      <c r="A23" s="6" t="s">
        <v>22</v>
      </c>
      <c r="B23" s="18"/>
      <c r="C23" s="20">
        <v>9474</v>
      </c>
      <c r="D23" s="20">
        <v>24429</v>
      </c>
      <c r="E23" s="43">
        <v>9818</v>
      </c>
      <c r="F23" s="20">
        <v>24204</v>
      </c>
    </row>
    <row r="24" spans="1:6">
      <c r="A24" s="6"/>
      <c r="B24" s="18"/>
      <c r="C24" s="18"/>
      <c r="D24" s="18"/>
      <c r="E24" s="19"/>
      <c r="F24" s="18"/>
    </row>
    <row r="25" spans="1:6" s="2" customFormat="1" ht="30" customHeight="1">
      <c r="A25" s="35" t="s">
        <v>23</v>
      </c>
      <c r="B25" s="21"/>
      <c r="C25" s="21"/>
      <c r="D25" s="21"/>
      <c r="E25" s="22"/>
      <c r="F25" s="21"/>
    </row>
    <row r="26" spans="1:6">
      <c r="A26" s="6" t="s">
        <v>24</v>
      </c>
      <c r="B26" s="20">
        <v>2700</v>
      </c>
      <c r="C26" s="20">
        <v>3570</v>
      </c>
      <c r="D26" s="20">
        <v>3570</v>
      </c>
      <c r="E26" s="23"/>
      <c r="F26" s="6"/>
    </row>
    <row r="27" spans="1:6">
      <c r="A27" s="6" t="s">
        <v>25</v>
      </c>
      <c r="B27" s="20">
        <v>2670</v>
      </c>
      <c r="C27" s="20">
        <v>3600</v>
      </c>
      <c r="D27" s="20">
        <v>5220</v>
      </c>
      <c r="E27" s="23"/>
      <c r="F27" s="6"/>
    </row>
    <row r="28" spans="1:6">
      <c r="A28" s="6" t="s">
        <v>26</v>
      </c>
      <c r="B28" s="20">
        <v>2940</v>
      </c>
      <c r="C28" s="20">
        <v>4380</v>
      </c>
      <c r="D28" s="20">
        <v>5790</v>
      </c>
      <c r="E28" s="23"/>
      <c r="F28" s="6"/>
    </row>
    <row r="29" spans="1:6">
      <c r="A29" s="6" t="s">
        <v>74</v>
      </c>
      <c r="B29" s="20">
        <v>5820</v>
      </c>
      <c r="C29" s="20">
        <v>5820</v>
      </c>
      <c r="D29" s="20">
        <v>10560</v>
      </c>
      <c r="E29" s="41"/>
      <c r="F29" s="6"/>
    </row>
    <row r="30" spans="1:6">
      <c r="A30" s="6" t="s">
        <v>27</v>
      </c>
      <c r="B30" s="20">
        <v>2780</v>
      </c>
      <c r="C30" s="20">
        <v>5180</v>
      </c>
      <c r="D30" s="20">
        <v>6800</v>
      </c>
      <c r="E30" s="23"/>
      <c r="F30" s="6"/>
    </row>
    <row r="31" spans="1:6">
      <c r="A31" s="6" t="s">
        <v>28</v>
      </c>
      <c r="B31" s="20">
        <v>2824</v>
      </c>
      <c r="C31" s="20">
        <v>3784</v>
      </c>
      <c r="D31" s="20">
        <v>4954</v>
      </c>
      <c r="E31" s="23"/>
      <c r="F31" s="6"/>
    </row>
    <row r="32" spans="1:6">
      <c r="A32" s="6" t="s">
        <v>29</v>
      </c>
      <c r="B32" s="24">
        <v>3720</v>
      </c>
      <c r="C32" s="20">
        <v>3720</v>
      </c>
      <c r="D32" s="20">
        <v>7140</v>
      </c>
      <c r="E32" s="23"/>
      <c r="F32" s="6"/>
    </row>
    <row r="33" spans="1:6">
      <c r="A33" s="6" t="s">
        <v>30</v>
      </c>
      <c r="B33" s="24">
        <v>2790</v>
      </c>
      <c r="C33" s="20">
        <v>3900</v>
      </c>
      <c r="D33" s="20">
        <v>5580</v>
      </c>
      <c r="E33" s="23"/>
      <c r="F33" s="6"/>
    </row>
    <row r="34" spans="1:6">
      <c r="A34" s="6" t="s">
        <v>31</v>
      </c>
      <c r="B34" s="20">
        <v>2820</v>
      </c>
      <c r="C34" s="20">
        <v>3810</v>
      </c>
      <c r="D34" s="20">
        <v>4980</v>
      </c>
      <c r="E34" s="23"/>
      <c r="F34" s="6"/>
    </row>
    <row r="35" spans="1:6">
      <c r="A35" s="6" t="s">
        <v>32</v>
      </c>
      <c r="B35" s="20">
        <v>3420</v>
      </c>
      <c r="C35" s="20">
        <v>4560</v>
      </c>
      <c r="D35" s="20">
        <v>5790</v>
      </c>
      <c r="E35" s="23"/>
      <c r="F35" s="6"/>
    </row>
    <row r="36" spans="1:6">
      <c r="A36" s="6" t="s">
        <v>33</v>
      </c>
      <c r="B36" s="20">
        <v>3000</v>
      </c>
      <c r="C36" s="20">
        <v>4440</v>
      </c>
      <c r="D36" s="20">
        <v>6600</v>
      </c>
      <c r="E36" s="23"/>
      <c r="F36" s="6"/>
    </row>
    <row r="37" spans="1:6">
      <c r="A37" s="6" t="s">
        <v>34</v>
      </c>
      <c r="B37" s="20">
        <v>2940</v>
      </c>
      <c r="C37" s="20">
        <v>4320</v>
      </c>
      <c r="D37" s="20">
        <v>5970</v>
      </c>
      <c r="E37" s="23"/>
      <c r="F37" s="6"/>
    </row>
    <row r="38" spans="1:6">
      <c r="A38" s="6" t="s">
        <v>35</v>
      </c>
      <c r="B38" s="20">
        <v>2940</v>
      </c>
      <c r="C38" s="20">
        <v>3930</v>
      </c>
      <c r="D38" s="20">
        <v>5880</v>
      </c>
      <c r="E38" s="23"/>
      <c r="F38" s="6"/>
    </row>
    <row r="39" spans="1:6">
      <c r="A39" s="6" t="s">
        <v>36</v>
      </c>
      <c r="B39" s="20">
        <v>2790</v>
      </c>
      <c r="C39" s="20">
        <v>4140</v>
      </c>
      <c r="D39" s="20">
        <v>5040</v>
      </c>
      <c r="E39" s="23"/>
      <c r="F39" s="6"/>
    </row>
    <row r="40" spans="1:6" ht="15.75" thickBot="1">
      <c r="A40" s="6"/>
      <c r="B40" s="18"/>
      <c r="C40" s="18"/>
      <c r="D40" s="18"/>
      <c r="E40" s="19"/>
      <c r="F40" s="18"/>
    </row>
    <row r="41" spans="1:6" ht="15.75" thickTop="1">
      <c r="A41" s="7" t="s">
        <v>37</v>
      </c>
      <c r="B41" s="25"/>
      <c r="C41" s="25"/>
      <c r="D41" s="25"/>
      <c r="E41" s="25"/>
      <c r="F41" s="25"/>
    </row>
    <row r="42" spans="1:6">
      <c r="A42" s="6" t="s">
        <v>38</v>
      </c>
      <c r="B42" s="6"/>
      <c r="C42" s="6"/>
      <c r="D42" s="6"/>
      <c r="E42" s="6"/>
      <c r="F42" s="6"/>
    </row>
    <row r="43" spans="1:6">
      <c r="A43" s="6"/>
      <c r="B43" s="6"/>
      <c r="C43" s="6"/>
      <c r="D43" s="6"/>
      <c r="E43" s="6"/>
      <c r="F43" s="6"/>
    </row>
    <row r="44" spans="1:6">
      <c r="A44" s="6" t="s">
        <v>39</v>
      </c>
      <c r="B44" s="6"/>
      <c r="C44" s="6"/>
      <c r="D44" s="6"/>
      <c r="E44" s="6"/>
      <c r="F44" s="6"/>
    </row>
    <row r="45" spans="1:6">
      <c r="A45" s="6" t="s">
        <v>40</v>
      </c>
      <c r="B45" s="6"/>
      <c r="C45" s="6"/>
      <c r="D45" s="6"/>
      <c r="E45" s="6"/>
      <c r="F45" s="6"/>
    </row>
    <row r="46" spans="1:6">
      <c r="A46" s="6" t="s">
        <v>73</v>
      </c>
      <c r="B46" s="6"/>
      <c r="C46" s="6"/>
      <c r="D46" s="6"/>
      <c r="E46" s="6"/>
      <c r="F46" s="6"/>
    </row>
    <row r="47" spans="1:6">
      <c r="A47" s="6"/>
      <c r="B47" s="6"/>
      <c r="C47" s="6"/>
      <c r="D47" s="6"/>
      <c r="E47" s="6"/>
      <c r="F47" s="6"/>
    </row>
    <row r="48" spans="1:6">
      <c r="A48" s="26"/>
      <c r="B48" s="27" t="s">
        <v>3</v>
      </c>
      <c r="C48" s="27"/>
      <c r="D48" s="27"/>
      <c r="E48" s="28" t="s">
        <v>4</v>
      </c>
      <c r="F48" s="27"/>
    </row>
    <row r="49" spans="1:6">
      <c r="A49" s="26"/>
      <c r="B49" s="10"/>
      <c r="C49" s="10" t="s">
        <v>6</v>
      </c>
      <c r="D49" s="10" t="s">
        <v>7</v>
      </c>
      <c r="E49" s="11" t="s">
        <v>6</v>
      </c>
      <c r="F49" s="10" t="s">
        <v>7</v>
      </c>
    </row>
    <row r="50" spans="1:6">
      <c r="A50" s="26"/>
      <c r="B50" s="10"/>
      <c r="C50" s="10" t="s">
        <v>8</v>
      </c>
      <c r="D50" s="10" t="s">
        <v>8</v>
      </c>
      <c r="E50" s="11" t="s">
        <v>8</v>
      </c>
      <c r="F50" s="10" t="s">
        <v>8</v>
      </c>
    </row>
    <row r="51" spans="1:6" s="4" customFormat="1" ht="60">
      <c r="A51" s="29" t="s">
        <v>41</v>
      </c>
      <c r="B51" s="3"/>
      <c r="C51" s="3"/>
      <c r="D51" s="3"/>
      <c r="E51" s="30"/>
      <c r="F51" s="3"/>
    </row>
    <row r="52" spans="1:6">
      <c r="A52" s="6" t="s">
        <v>42</v>
      </c>
      <c r="B52" s="5"/>
      <c r="C52" s="20">
        <v>24950</v>
      </c>
      <c r="D52" s="31">
        <v>24950</v>
      </c>
      <c r="E52" s="20">
        <f>8430+648</f>
        <v>9078</v>
      </c>
      <c r="F52" s="20">
        <v>9078</v>
      </c>
    </row>
    <row r="53" spans="1:6">
      <c r="A53" s="6" t="s">
        <v>43</v>
      </c>
      <c r="B53" s="6"/>
      <c r="C53" s="20">
        <f>20590+730</f>
        <v>21320</v>
      </c>
      <c r="D53" s="31">
        <v>21320</v>
      </c>
      <c r="E53" s="32" t="s">
        <v>71</v>
      </c>
      <c r="F53" s="32" t="s">
        <v>71</v>
      </c>
    </row>
    <row r="54" spans="1:6">
      <c r="A54" s="6" t="s">
        <v>44</v>
      </c>
      <c r="B54" s="6"/>
      <c r="C54" s="24">
        <f>6080+175</f>
        <v>6255</v>
      </c>
      <c r="D54" s="33">
        <v>6255</v>
      </c>
      <c r="E54" s="20">
        <f>7020+260</f>
        <v>7280</v>
      </c>
      <c r="F54" s="20">
        <v>7280</v>
      </c>
    </row>
    <row r="55" spans="1:6">
      <c r="A55" s="6" t="s">
        <v>45</v>
      </c>
      <c r="B55" s="6"/>
      <c r="C55" s="20">
        <f>17900+430</f>
        <v>18330</v>
      </c>
      <c r="D55" s="31">
        <v>18330</v>
      </c>
      <c r="E55" s="32" t="s">
        <v>71</v>
      </c>
      <c r="F55" s="32" t="s">
        <v>71</v>
      </c>
    </row>
    <row r="56" spans="1:6">
      <c r="A56" s="6" t="s">
        <v>46</v>
      </c>
      <c r="B56" s="6"/>
      <c r="C56" s="20">
        <v>6200</v>
      </c>
      <c r="D56" s="31">
        <v>6200</v>
      </c>
      <c r="E56" s="20">
        <v>6043</v>
      </c>
      <c r="F56" s="20">
        <v>6043</v>
      </c>
    </row>
    <row r="57" spans="1:6">
      <c r="A57" s="6" t="s">
        <v>67</v>
      </c>
      <c r="B57" s="6"/>
      <c r="C57" s="20">
        <f>18000+800</f>
        <v>18800</v>
      </c>
      <c r="D57" s="20">
        <f>18000+800</f>
        <v>18800</v>
      </c>
      <c r="E57" s="38" t="s">
        <v>71</v>
      </c>
      <c r="F57" s="32" t="s">
        <v>71</v>
      </c>
    </row>
    <row r="58" spans="1:6">
      <c r="A58" s="6" t="s">
        <v>47</v>
      </c>
      <c r="B58" s="6"/>
      <c r="C58" s="20">
        <v>23300</v>
      </c>
      <c r="D58" s="31">
        <v>23300</v>
      </c>
      <c r="E58" s="24">
        <v>6000</v>
      </c>
      <c r="F58" s="24">
        <v>6000</v>
      </c>
    </row>
    <row r="59" spans="1:6">
      <c r="A59" s="6" t="s">
        <v>48</v>
      </c>
      <c r="B59" s="6"/>
      <c r="C59" s="20">
        <f>21700+595</f>
        <v>22295</v>
      </c>
      <c r="D59" s="31">
        <v>22295</v>
      </c>
      <c r="E59" s="20">
        <f>16440+250</f>
        <v>16690</v>
      </c>
      <c r="F59" s="20">
        <v>16690</v>
      </c>
    </row>
    <row r="60" spans="1:6">
      <c r="A60" s="6" t="s">
        <v>49</v>
      </c>
      <c r="B60" s="6"/>
      <c r="C60" s="20">
        <f>18920+1120</f>
        <v>20040</v>
      </c>
      <c r="D60" s="31">
        <f>18920+1120</f>
        <v>20040</v>
      </c>
      <c r="E60" s="20">
        <f>4480+308</f>
        <v>4788</v>
      </c>
      <c r="F60" s="20">
        <f>4480+308</f>
        <v>4788</v>
      </c>
    </row>
    <row r="61" spans="1:6">
      <c r="A61" s="6" t="s">
        <v>50</v>
      </c>
      <c r="B61" s="6"/>
      <c r="C61" s="20">
        <f>22324+360</f>
        <v>22684</v>
      </c>
      <c r="D61" s="31">
        <f>22324+360</f>
        <v>22684</v>
      </c>
      <c r="E61" s="20">
        <f>11646+324</f>
        <v>11970</v>
      </c>
      <c r="F61" s="20">
        <f>11646+324</f>
        <v>11970</v>
      </c>
    </row>
    <row r="62" spans="1:6">
      <c r="A62" s="6" t="s">
        <v>51</v>
      </c>
      <c r="B62" s="6"/>
      <c r="C62" s="20">
        <f>17960+810</f>
        <v>18770</v>
      </c>
      <c r="D62" s="31">
        <f>17960+810</f>
        <v>18770</v>
      </c>
      <c r="E62" s="20">
        <f>5400+530</f>
        <v>5930</v>
      </c>
      <c r="F62" s="20">
        <f>5400+530</f>
        <v>5930</v>
      </c>
    </row>
    <row r="63" spans="1:6">
      <c r="A63" s="6" t="s">
        <v>52</v>
      </c>
      <c r="B63" s="6"/>
      <c r="C63" s="20">
        <f>14800+350</f>
        <v>15150</v>
      </c>
      <c r="D63" s="31">
        <f>14800+350</f>
        <v>15150</v>
      </c>
      <c r="E63" s="20">
        <v>15150</v>
      </c>
      <c r="F63" s="20">
        <v>15150</v>
      </c>
    </row>
    <row r="64" spans="1:6">
      <c r="A64" s="6" t="s">
        <v>53</v>
      </c>
      <c r="B64" s="6"/>
      <c r="C64" s="20">
        <f>23812+1190</f>
        <v>25002</v>
      </c>
      <c r="D64" s="31">
        <f>23812+1190</f>
        <v>25002</v>
      </c>
      <c r="E64" s="20">
        <f>13104+790</f>
        <v>13894</v>
      </c>
      <c r="F64" s="20">
        <f>13104+790</f>
        <v>13894</v>
      </c>
    </row>
    <row r="65" spans="1:6">
      <c r="A65" s="6" t="s">
        <v>54</v>
      </c>
      <c r="B65" s="6"/>
      <c r="C65" s="20">
        <f>20700+1090</f>
        <v>21790</v>
      </c>
      <c r="D65" s="31">
        <f>20700+1090</f>
        <v>21790</v>
      </c>
      <c r="E65" s="20">
        <v>5700</v>
      </c>
      <c r="F65" s="20">
        <v>5700</v>
      </c>
    </row>
    <row r="66" spans="1:6">
      <c r="A66" s="6" t="s">
        <v>55</v>
      </c>
      <c r="B66" s="6"/>
      <c r="C66" s="20">
        <f>17800+500</f>
        <v>18300</v>
      </c>
      <c r="D66" s="31">
        <f>17800+500</f>
        <v>18300</v>
      </c>
      <c r="E66" s="24">
        <f>2880+500</f>
        <v>3380</v>
      </c>
      <c r="F66" s="24">
        <f>2880+500</f>
        <v>3380</v>
      </c>
    </row>
    <row r="67" spans="1:6">
      <c r="A67" s="6" t="s">
        <v>56</v>
      </c>
      <c r="B67" s="6"/>
      <c r="C67" s="20">
        <f>10500+100</f>
        <v>10600</v>
      </c>
      <c r="D67" s="31">
        <v>10600</v>
      </c>
      <c r="E67" s="20">
        <v>8640</v>
      </c>
      <c r="F67" s="20">
        <v>8640</v>
      </c>
    </row>
    <row r="68" spans="1:6">
      <c r="A68" s="6" t="s">
        <v>57</v>
      </c>
      <c r="B68" s="6"/>
      <c r="C68" s="20">
        <f>30550+740</f>
        <v>31290</v>
      </c>
      <c r="D68" s="31">
        <f>30550+740</f>
        <v>31290</v>
      </c>
      <c r="E68" s="20">
        <f>13950+490</f>
        <v>14440</v>
      </c>
      <c r="F68" s="20">
        <f>13950+490</f>
        <v>14440</v>
      </c>
    </row>
    <row r="69" spans="1:6">
      <c r="A69" s="6" t="s">
        <v>58</v>
      </c>
      <c r="B69" s="6"/>
      <c r="C69" s="20">
        <f>36090+636</f>
        <v>36726</v>
      </c>
      <c r="D69" s="31">
        <f>36090+636</f>
        <v>36726</v>
      </c>
      <c r="E69" s="20">
        <f>18180+446</f>
        <v>18626</v>
      </c>
      <c r="F69" s="20">
        <f>18180+446</f>
        <v>18626</v>
      </c>
    </row>
    <row r="70" spans="1:6">
      <c r="A70" s="6" t="s">
        <v>59</v>
      </c>
      <c r="B70" s="6"/>
      <c r="C70" s="20">
        <f>19200+840</f>
        <v>20040</v>
      </c>
      <c r="D70" s="31">
        <f>19200+840</f>
        <v>20040</v>
      </c>
      <c r="E70" s="20">
        <f>3600+30</f>
        <v>3630</v>
      </c>
      <c r="F70" s="20">
        <f>3600+30</f>
        <v>3630</v>
      </c>
    </row>
    <row r="71" spans="1:6">
      <c r="A71" s="6" t="s">
        <v>60</v>
      </c>
      <c r="B71" s="6"/>
      <c r="C71" s="20">
        <f>27754+200</f>
        <v>27954</v>
      </c>
      <c r="D71" s="31">
        <f>27754+200</f>
        <v>27954</v>
      </c>
      <c r="E71" s="20">
        <f>7042+540</f>
        <v>7582</v>
      </c>
      <c r="F71" s="20">
        <f>7042+540</f>
        <v>7582</v>
      </c>
    </row>
    <row r="72" spans="1:6">
      <c r="A72" s="6" t="s">
        <v>61</v>
      </c>
      <c r="B72" s="6"/>
      <c r="C72" s="20">
        <f>44100+741</f>
        <v>44841</v>
      </c>
      <c r="D72" s="31">
        <f>44100+741</f>
        <v>44841</v>
      </c>
      <c r="E72" s="20">
        <f>44100+300</f>
        <v>44400</v>
      </c>
      <c r="F72" s="20">
        <f>44100+300</f>
        <v>44400</v>
      </c>
    </row>
    <row r="73" spans="1:6">
      <c r="A73" s="6" t="s">
        <v>62</v>
      </c>
      <c r="B73" s="6"/>
      <c r="C73" s="20">
        <f>23700+60</f>
        <v>23760</v>
      </c>
      <c r="D73" s="31">
        <f>23700+60</f>
        <v>23760</v>
      </c>
      <c r="E73" s="20">
        <v>11610</v>
      </c>
      <c r="F73" s="20">
        <v>11610</v>
      </c>
    </row>
    <row r="74" spans="1:6">
      <c r="A74" s="6" t="s">
        <v>63</v>
      </c>
      <c r="B74" s="6"/>
      <c r="C74" s="20">
        <f>20540+1140</f>
        <v>21680</v>
      </c>
      <c r="D74" s="31">
        <f>20540+1140</f>
        <v>21680</v>
      </c>
      <c r="E74" s="32" t="s">
        <v>71</v>
      </c>
      <c r="F74" s="32" t="s">
        <v>71</v>
      </c>
    </row>
    <row r="75" spans="1:6">
      <c r="A75" s="6" t="s">
        <v>64</v>
      </c>
      <c r="B75" s="6"/>
      <c r="C75" s="20">
        <f>30272+200</f>
        <v>30472</v>
      </c>
      <c r="D75" s="31">
        <f>30272+200</f>
        <v>30472</v>
      </c>
      <c r="E75" s="32" t="s">
        <v>71</v>
      </c>
      <c r="F75" s="32" t="s">
        <v>71</v>
      </c>
    </row>
    <row r="76" spans="1:6">
      <c r="A76" s="6" t="s">
        <v>65</v>
      </c>
      <c r="B76" s="6"/>
      <c r="C76" s="20">
        <f>19950+700</f>
        <v>20650</v>
      </c>
      <c r="D76" s="31">
        <f>19950+700</f>
        <v>20650</v>
      </c>
      <c r="E76" s="20">
        <f>7200+100</f>
        <v>7300</v>
      </c>
      <c r="F76" s="20">
        <v>7300</v>
      </c>
    </row>
    <row r="77" spans="1:6">
      <c r="A77" s="6"/>
      <c r="B77" s="6"/>
      <c r="C77" s="20"/>
      <c r="D77" s="6"/>
      <c r="E77" s="34"/>
      <c r="F77" s="6"/>
    </row>
    <row r="78" spans="1:6" s="2" customFormat="1" ht="60">
      <c r="A78" s="35" t="s">
        <v>66</v>
      </c>
      <c r="B78" s="36"/>
      <c r="C78" s="37"/>
      <c r="D78" s="36"/>
      <c r="E78" s="17"/>
      <c r="F78" s="36"/>
    </row>
    <row r="79" spans="1:6">
      <c r="A79" s="6" t="s">
        <v>68</v>
      </c>
      <c r="B79" s="6"/>
      <c r="C79" s="20">
        <f>15500+3500</f>
        <v>19000</v>
      </c>
      <c r="D79" s="20">
        <f>15500+3500</f>
        <v>19000</v>
      </c>
      <c r="E79" s="38" t="s">
        <v>71</v>
      </c>
      <c r="F79" s="32" t="s">
        <v>71</v>
      </c>
    </row>
    <row r="80" spans="1:6" ht="15.75" thickBot="1">
      <c r="A80" s="6"/>
      <c r="B80" s="6"/>
      <c r="C80" s="6"/>
      <c r="D80" s="6"/>
      <c r="E80" s="39"/>
      <c r="F80" s="6"/>
    </row>
    <row r="81" spans="1:6" ht="15.75" thickTop="1">
      <c r="A81" s="7" t="s">
        <v>37</v>
      </c>
      <c r="B81" s="7"/>
      <c r="C81" s="7"/>
      <c r="D81" s="7"/>
      <c r="E81" s="7"/>
      <c r="F81" s="7"/>
    </row>
    <row r="82" spans="1:6" ht="45" customHeight="1">
      <c r="A82" s="44" t="s">
        <v>69</v>
      </c>
      <c r="B82" s="45"/>
      <c r="C82" s="45"/>
      <c r="D82" s="45"/>
      <c r="E82" s="45"/>
      <c r="F82" s="45"/>
    </row>
    <row r="83" spans="1:6">
      <c r="A83" s="6" t="s">
        <v>70</v>
      </c>
      <c r="B83" s="6"/>
      <c r="C83" s="6"/>
      <c r="D83" s="6"/>
      <c r="E83" s="6"/>
      <c r="F83" s="6"/>
    </row>
  </sheetData>
  <mergeCells count="1">
    <mergeCell ref="A82:F82"/>
  </mergeCells>
  <pageMargins left="0.7" right="0.7" top="0.75" bottom="0.75" header="0.3" footer="0.3"/>
  <pageSetup scale="97" orientation="portrait" r:id="rId1"/>
  <rowBreaks count="1" manualBreakCount="1">
    <brk id="4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2014-08-04T16:35:39Z</dcterms:created>
  <dcterms:modified xsi:type="dcterms:W3CDTF">2015-04-06T15:28:37Z</dcterms:modified>
</cp:coreProperties>
</file>