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atastorage\Michael\Collection Materials\Surveys\2025\"/>
    </mc:Choice>
  </mc:AlternateContent>
  <xr:revisionPtr revIDLastSave="0" documentId="13_ncr:1_{0ED82938-267C-4DF8-8054-2ADEEB97E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4" r:id="rId1"/>
    <sheet name="DHE-02" sheetId="1" r:id="rId2"/>
    <sheet name="Institution" sheetId="2" state="hidden" r:id="rId3"/>
    <sheet name="results" sheetId="3" state="hidden" r:id="rId4"/>
    <sheet name="Comments" sheetId="6" r:id="rId5"/>
    <sheet name="FTE Calculation" sheetId="5" r:id="rId6"/>
  </sheets>
  <definedNames>
    <definedName name="Institution">Institution!$A$1:$E$17</definedName>
    <definedName name="instlist">Institution!$A$1:$A$17</definedName>
    <definedName name="_xlnm.Print_Area" localSheetId="1">'DHE-02'!$A$1:$K$37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 s="1"/>
  <c r="B4" i="3"/>
  <c r="C4" i="3" s="1"/>
  <c r="B5" i="3"/>
  <c r="C5" i="3" s="1"/>
  <c r="B6" i="3"/>
  <c r="C6" i="3" s="1"/>
  <c r="B7" i="3"/>
  <c r="C7" i="3" s="1"/>
  <c r="B8" i="3"/>
  <c r="C8" i="3" s="1"/>
  <c r="B9" i="3"/>
  <c r="C9" i="3" s="1"/>
  <c r="B10" i="3"/>
  <c r="C10" i="3" s="1"/>
  <c r="B11" i="3"/>
  <c r="C11" i="3" s="1"/>
  <c r="B12" i="3"/>
  <c r="C12" i="3" s="1"/>
  <c r="B13" i="3"/>
  <c r="C13" i="3" s="1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" i="3"/>
  <c r="C2" i="3" s="1"/>
  <c r="H14" i="1"/>
  <c r="G34" i="1"/>
  <c r="E36" i="1"/>
  <c r="F35" i="1"/>
  <c r="E35" i="1"/>
  <c r="F34" i="1"/>
  <c r="E34" i="1"/>
  <c r="D36" i="1"/>
  <c r="D35" i="1"/>
  <c r="D34" i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" i="3"/>
  <c r="K22" i="1"/>
  <c r="P10" i="3" s="1"/>
  <c r="J22" i="1"/>
  <c r="O10" i="3" s="1"/>
  <c r="E2" i="3"/>
  <c r="E3" i="3" s="1"/>
  <c r="F2" i="3"/>
  <c r="F3" i="3" s="1"/>
  <c r="H2" i="3"/>
  <c r="I2" i="3"/>
  <c r="J2" i="3"/>
  <c r="K2" i="3"/>
  <c r="L2" i="3"/>
  <c r="H3" i="3"/>
  <c r="I3" i="3"/>
  <c r="J3" i="3"/>
  <c r="K3" i="3"/>
  <c r="L3" i="3"/>
  <c r="E4" i="3"/>
  <c r="E5" i="3" s="1"/>
  <c r="F4" i="3"/>
  <c r="F5" i="3" s="1"/>
  <c r="H4" i="3"/>
  <c r="I4" i="3"/>
  <c r="J4" i="3"/>
  <c r="K4" i="3"/>
  <c r="L4" i="3"/>
  <c r="H5" i="3"/>
  <c r="I5" i="3"/>
  <c r="J5" i="3"/>
  <c r="K5" i="3"/>
  <c r="L5" i="3"/>
  <c r="E6" i="3"/>
  <c r="E7" i="3" s="1"/>
  <c r="F6" i="3"/>
  <c r="F7" i="3" s="1"/>
  <c r="H6" i="3"/>
  <c r="I6" i="3"/>
  <c r="J6" i="3"/>
  <c r="K6" i="3"/>
  <c r="L6" i="3"/>
  <c r="H7" i="3"/>
  <c r="I7" i="3"/>
  <c r="J7" i="3"/>
  <c r="K7" i="3"/>
  <c r="L7" i="3"/>
  <c r="E8" i="3"/>
  <c r="E9" i="3" s="1"/>
  <c r="F8" i="3"/>
  <c r="F9" i="3" s="1"/>
  <c r="H8" i="3"/>
  <c r="I8" i="3"/>
  <c r="J8" i="3"/>
  <c r="K8" i="3"/>
  <c r="L8" i="3"/>
  <c r="O8" i="3"/>
  <c r="P8" i="3"/>
  <c r="Q8" i="3"/>
  <c r="H9" i="3"/>
  <c r="I9" i="3"/>
  <c r="J9" i="3"/>
  <c r="K9" i="3"/>
  <c r="L9" i="3"/>
  <c r="O9" i="3"/>
  <c r="P9" i="3"/>
  <c r="Q9" i="3"/>
  <c r="E10" i="3"/>
  <c r="E11" i="3" s="1"/>
  <c r="F10" i="3"/>
  <c r="F11" i="3" s="1"/>
  <c r="H10" i="3"/>
  <c r="I10" i="3"/>
  <c r="J10" i="3"/>
  <c r="K10" i="3"/>
  <c r="L10" i="3"/>
  <c r="H11" i="3"/>
  <c r="I11" i="3"/>
  <c r="J11" i="3"/>
  <c r="K11" i="3"/>
  <c r="L11" i="3"/>
  <c r="O11" i="3"/>
  <c r="P11" i="3"/>
  <c r="Q11" i="3"/>
  <c r="E12" i="3"/>
  <c r="E13" i="3" s="1"/>
  <c r="F12" i="3"/>
  <c r="F13" i="3" s="1"/>
  <c r="H12" i="3"/>
  <c r="I12" i="3"/>
  <c r="J12" i="3"/>
  <c r="K12" i="3"/>
  <c r="L12" i="3"/>
  <c r="H13" i="3"/>
  <c r="I13" i="3"/>
  <c r="J13" i="3"/>
  <c r="K13" i="3"/>
  <c r="L13" i="3"/>
  <c r="E14" i="3"/>
  <c r="E15" i="3" s="1"/>
  <c r="F14" i="3"/>
  <c r="F15" i="3" s="1"/>
  <c r="H14" i="3"/>
  <c r="I14" i="3"/>
  <c r="J14" i="3"/>
  <c r="K14" i="3"/>
  <c r="L14" i="3"/>
  <c r="H15" i="3"/>
  <c r="I15" i="3"/>
  <c r="J15" i="3"/>
  <c r="K15" i="3"/>
  <c r="L15" i="3"/>
  <c r="E16" i="3"/>
  <c r="E17" i="3" s="1"/>
  <c r="F16" i="3"/>
  <c r="F17" i="3" s="1"/>
  <c r="H16" i="3"/>
  <c r="I16" i="3"/>
  <c r="J16" i="3"/>
  <c r="K16" i="3"/>
  <c r="L16" i="3"/>
  <c r="H17" i="3"/>
  <c r="I17" i="3"/>
  <c r="J17" i="3"/>
  <c r="K17" i="3"/>
  <c r="L17" i="3"/>
  <c r="E18" i="3"/>
  <c r="E19" i="3" s="1"/>
  <c r="F18" i="3"/>
  <c r="F19" i="3" s="1"/>
  <c r="H18" i="3"/>
  <c r="I18" i="3"/>
  <c r="J18" i="3"/>
  <c r="K18" i="3"/>
  <c r="L18" i="3"/>
  <c r="H19" i="3"/>
  <c r="I19" i="3"/>
  <c r="J19" i="3"/>
  <c r="K19" i="3"/>
  <c r="L19" i="3"/>
  <c r="E20" i="3"/>
  <c r="E21" i="3" s="1"/>
  <c r="F20" i="3"/>
  <c r="F21" i="3" s="1"/>
  <c r="H20" i="3"/>
  <c r="I20" i="3"/>
  <c r="J20" i="3"/>
  <c r="K20" i="3"/>
  <c r="L20" i="3"/>
  <c r="H21" i="3"/>
  <c r="I21" i="3"/>
  <c r="J21" i="3"/>
  <c r="K21" i="3"/>
  <c r="L21" i="3"/>
  <c r="H20" i="1"/>
  <c r="M8" i="3" s="1"/>
  <c r="I20" i="1"/>
  <c r="N8" i="3" s="1"/>
  <c r="H21" i="1"/>
  <c r="I21" i="1"/>
  <c r="N9" i="3" s="1"/>
  <c r="H22" i="1"/>
  <c r="M10" i="3" s="1"/>
  <c r="I22" i="1"/>
  <c r="N10" i="3" s="1"/>
  <c r="H23" i="1"/>
  <c r="M11" i="3" s="1"/>
  <c r="I23" i="1"/>
  <c r="N11" i="3" s="1"/>
  <c r="G35" i="1"/>
  <c r="K25" i="1"/>
  <c r="J25" i="1"/>
  <c r="I25" i="1"/>
  <c r="H25" i="1"/>
  <c r="K24" i="1"/>
  <c r="J24" i="1"/>
  <c r="O12" i="3" s="1"/>
  <c r="I24" i="1"/>
  <c r="H24" i="1"/>
  <c r="J26" i="1"/>
  <c r="O14" i="3" s="1"/>
  <c r="I33" i="1"/>
  <c r="K33" i="1"/>
  <c r="J33" i="1"/>
  <c r="I32" i="1"/>
  <c r="K32" i="1"/>
  <c r="J32" i="1"/>
  <c r="I31" i="1"/>
  <c r="K31" i="1"/>
  <c r="J31" i="1"/>
  <c r="I30" i="1"/>
  <c r="K30" i="1"/>
  <c r="J30" i="1"/>
  <c r="I29" i="1"/>
  <c r="K29" i="1"/>
  <c r="J29" i="1"/>
  <c r="I28" i="1"/>
  <c r="K28" i="1"/>
  <c r="J28" i="1"/>
  <c r="I27" i="1"/>
  <c r="K27" i="1"/>
  <c r="J27" i="1"/>
  <c r="I26" i="1"/>
  <c r="K26" i="1"/>
  <c r="P14" i="3" s="1"/>
  <c r="I14" i="1"/>
  <c r="I16" i="1"/>
  <c r="L16" i="1" s="1"/>
  <c r="Q4" i="3" s="1"/>
  <c r="I18" i="1"/>
  <c r="L18" i="1" s="1"/>
  <c r="Q6" i="3" s="1"/>
  <c r="I15" i="1"/>
  <c r="I17" i="1"/>
  <c r="L17" i="1" s="1"/>
  <c r="Q5" i="3" s="1"/>
  <c r="I19" i="1"/>
  <c r="L19" i="1" s="1"/>
  <c r="K14" i="1"/>
  <c r="K16" i="1"/>
  <c r="K18" i="1"/>
  <c r="K15" i="1"/>
  <c r="K17" i="1"/>
  <c r="K19" i="1"/>
  <c r="J14" i="1"/>
  <c r="J16" i="1"/>
  <c r="J18" i="1"/>
  <c r="J15" i="1"/>
  <c r="J17" i="1"/>
  <c r="J19" i="1"/>
  <c r="H15" i="1"/>
  <c r="M3" i="3" s="1"/>
  <c r="H17" i="1"/>
  <c r="H19" i="1"/>
  <c r="H27" i="1"/>
  <c r="H29" i="1"/>
  <c r="H31" i="1"/>
  <c r="H33" i="1"/>
  <c r="H16" i="1"/>
  <c r="M4" i="3" s="1"/>
  <c r="H18" i="1"/>
  <c r="H26" i="1"/>
  <c r="H28" i="1"/>
  <c r="H30" i="1"/>
  <c r="H32" i="1"/>
  <c r="G36" i="1"/>
  <c r="F36" i="1"/>
  <c r="K34" i="1" l="1"/>
  <c r="H34" i="1"/>
  <c r="J34" i="1"/>
  <c r="L22" i="1"/>
  <c r="Q10" i="3" s="1"/>
  <c r="L25" i="1"/>
  <c r="Q13" i="3" s="1"/>
  <c r="L31" i="1"/>
  <c r="Q19" i="3" s="1"/>
  <c r="L26" i="1"/>
  <c r="Q14" i="3" s="1"/>
  <c r="I35" i="1"/>
  <c r="L33" i="1"/>
  <c r="Q21" i="3" s="1"/>
  <c r="L29" i="1"/>
  <c r="Q17" i="3" s="1"/>
  <c r="L15" i="1"/>
  <c r="Q3" i="3" s="1"/>
  <c r="H35" i="1"/>
  <c r="P21" i="3"/>
  <c r="N21" i="3"/>
  <c r="P20" i="3"/>
  <c r="N20" i="3"/>
  <c r="P19" i="3"/>
  <c r="N19" i="3"/>
  <c r="P18" i="3"/>
  <c r="N18" i="3"/>
  <c r="P17" i="3"/>
  <c r="N17" i="3"/>
  <c r="P16" i="3"/>
  <c r="N16" i="3"/>
  <c r="P15" i="3"/>
  <c r="N15" i="3"/>
  <c r="N14" i="3"/>
  <c r="P13" i="3"/>
  <c r="N13" i="3"/>
  <c r="P12" i="3"/>
  <c r="N12" i="3"/>
  <c r="P7" i="3"/>
  <c r="N7" i="3"/>
  <c r="P6" i="3"/>
  <c r="N6" i="3"/>
  <c r="P5" i="3"/>
  <c r="N5" i="3"/>
  <c r="P4" i="3"/>
  <c r="N4" i="3"/>
  <c r="P3" i="3"/>
  <c r="N3" i="3"/>
  <c r="P2" i="3"/>
  <c r="N2" i="3"/>
  <c r="O21" i="3"/>
  <c r="M21" i="3"/>
  <c r="O20" i="3"/>
  <c r="M20" i="3"/>
  <c r="O19" i="3"/>
  <c r="M19" i="3"/>
  <c r="O18" i="3"/>
  <c r="M18" i="3"/>
  <c r="O17" i="3"/>
  <c r="M17" i="3"/>
  <c r="O16" i="3"/>
  <c r="M16" i="3"/>
  <c r="O15" i="3"/>
  <c r="M15" i="3"/>
  <c r="M14" i="3"/>
  <c r="O13" i="3"/>
  <c r="M13" i="3"/>
  <c r="M12" i="3"/>
  <c r="M9" i="3"/>
  <c r="Q7" i="3"/>
  <c r="O7" i="3"/>
  <c r="M7" i="3"/>
  <c r="O6" i="3"/>
  <c r="M6" i="3"/>
  <c r="O5" i="3"/>
  <c r="M5" i="3"/>
  <c r="O4" i="3"/>
  <c r="O3" i="3"/>
  <c r="O2" i="3"/>
  <c r="M2" i="3"/>
  <c r="I34" i="1"/>
  <c r="J35" i="1"/>
  <c r="L28" i="1"/>
  <c r="Q16" i="3" s="1"/>
  <c r="L32" i="1"/>
  <c r="Q20" i="3" s="1"/>
  <c r="L30" i="1"/>
  <c r="Q18" i="3" s="1"/>
  <c r="L14" i="1"/>
  <c r="L24" i="1"/>
  <c r="I36" i="1"/>
  <c r="K35" i="1"/>
  <c r="H36" i="1"/>
  <c r="L27" i="1"/>
  <c r="Q15" i="3" s="1"/>
  <c r="Q2" i="3" l="1"/>
  <c r="L34" i="1"/>
  <c r="Q12" i="3"/>
  <c r="K36" i="1"/>
  <c r="J36" i="1"/>
  <c r="L35" i="1"/>
  <c r="L36" i="1" l="1"/>
</calcChain>
</file>

<file path=xl/sharedStrings.xml><?xml version="1.0" encoding="utf-8"?>
<sst xmlns="http://schemas.openxmlformats.org/spreadsheetml/2006/main" count="202" uniqueCount="118">
  <si>
    <t>MISSOURI COORDINATING BOARD FOR HIGHER EDUCATION</t>
  </si>
  <si>
    <t>Completed by:</t>
  </si>
  <si>
    <t>Institution:</t>
  </si>
  <si>
    <t>Reporting Period:</t>
  </si>
  <si>
    <t>Telephone:</t>
  </si>
  <si>
    <t>On-campus</t>
  </si>
  <si>
    <t>Off-campus</t>
  </si>
  <si>
    <t>Total</t>
  </si>
  <si>
    <t>Credit</t>
  </si>
  <si>
    <t xml:space="preserve">Credit    </t>
  </si>
  <si>
    <t>Level</t>
  </si>
  <si>
    <t>Load</t>
  </si>
  <si>
    <t>Headcount</t>
  </si>
  <si>
    <t>Hours</t>
  </si>
  <si>
    <t>FTE</t>
  </si>
  <si>
    <t>Masters</t>
  </si>
  <si>
    <t>Specialist</t>
  </si>
  <si>
    <t>Doctoral</t>
  </si>
  <si>
    <t>Grand Total</t>
  </si>
  <si>
    <t>Student Level and Load</t>
  </si>
  <si>
    <t>Date Completed:</t>
  </si>
  <si>
    <t>On-Campus</t>
  </si>
  <si>
    <t>Off-Campus</t>
  </si>
  <si>
    <t>All Other Degree-Seeking Undergraduates</t>
  </si>
  <si>
    <t>Non-Degree-Seeking Undergraduates</t>
  </si>
  <si>
    <t>Postbaccalaureate Non-Degree-Seeking</t>
  </si>
  <si>
    <t>Full-time</t>
  </si>
  <si>
    <t>Part-time</t>
  </si>
  <si>
    <t>DHE-02</t>
  </si>
  <si>
    <t>College of the Ozarks</t>
  </si>
  <si>
    <t>Cottey College</t>
  </si>
  <si>
    <t>Culver-Stockton College</t>
  </si>
  <si>
    <t>Drury University</t>
  </si>
  <si>
    <t>Evangel University</t>
  </si>
  <si>
    <t>Maryville University of Saint Louis</t>
  </si>
  <si>
    <t>Missouri Baptist University</t>
  </si>
  <si>
    <t>Missouri Valley College</t>
  </si>
  <si>
    <t>Southwest Baptist University</t>
  </si>
  <si>
    <t>Stephens College</t>
  </si>
  <si>
    <t>Washington University in St Louis</t>
  </si>
  <si>
    <t>William Jewell College</t>
  </si>
  <si>
    <r>
      <t xml:space="preserve">Please Select from:            </t>
    </r>
    <r>
      <rPr>
        <sz val="11"/>
        <color indexed="8"/>
        <rFont val="Calibri"/>
        <family val="2"/>
      </rPr>
      <t>↓</t>
    </r>
  </si>
  <si>
    <t>E-mail:</t>
  </si>
  <si>
    <t>Survey</t>
  </si>
  <si>
    <t>Institution</t>
  </si>
  <si>
    <t>Sector</t>
  </si>
  <si>
    <t>Reporting Period</t>
  </si>
  <si>
    <t>Level Value</t>
  </si>
  <si>
    <t>Level Label</t>
  </si>
  <si>
    <t>Level Summary</t>
  </si>
  <si>
    <t>On-Campus Headcount</t>
  </si>
  <si>
    <t>On Campus Credit Hours</t>
  </si>
  <si>
    <t>Off Campus Headcount</t>
  </si>
  <si>
    <t>Off-campus Credit Hours</t>
  </si>
  <si>
    <t>Total Headcount</t>
  </si>
  <si>
    <t>Total Credit Hours</t>
  </si>
  <si>
    <t>On-Campus FTE</t>
  </si>
  <si>
    <t>Off-Campus FTE</t>
  </si>
  <si>
    <t>Total FTE</t>
  </si>
  <si>
    <t>DHE02</t>
  </si>
  <si>
    <t>First Professional</t>
  </si>
  <si>
    <t>Undergraduate</t>
  </si>
  <si>
    <t>Graduate</t>
  </si>
  <si>
    <t>FICE</t>
  </si>
  <si>
    <t>Unit ID</t>
  </si>
  <si>
    <t>178697</t>
  </si>
  <si>
    <t>002500</t>
  </si>
  <si>
    <t>177117</t>
  </si>
  <si>
    <t>002458</t>
  </si>
  <si>
    <t>177144</t>
  </si>
  <si>
    <t>002460</t>
  </si>
  <si>
    <t>177214</t>
  </si>
  <si>
    <t>002461</t>
  </si>
  <si>
    <t>177339</t>
  </si>
  <si>
    <t>002463</t>
  </si>
  <si>
    <t>177542</t>
  </si>
  <si>
    <t>009089</t>
  </si>
  <si>
    <t>178059</t>
  </si>
  <si>
    <t>002482</t>
  </si>
  <si>
    <t>178244</t>
  </si>
  <si>
    <t>007540</t>
  </si>
  <si>
    <t>178369</t>
  </si>
  <si>
    <t>002489</t>
  </si>
  <si>
    <t>179326</t>
  </si>
  <si>
    <t>002502</t>
  </si>
  <si>
    <t>179548</t>
  </si>
  <si>
    <t>002512</t>
  </si>
  <si>
    <t>179867</t>
  </si>
  <si>
    <t>002520</t>
  </si>
  <si>
    <t>179955</t>
  </si>
  <si>
    <t>002524</t>
  </si>
  <si>
    <t>176947</t>
  </si>
  <si>
    <t>002453</t>
  </si>
  <si>
    <t>445267</t>
  </si>
  <si>
    <t>-</t>
  </si>
  <si>
    <t>Private not-for-profit, 4-year or above</t>
  </si>
  <si>
    <t>Private not-for-profit, 2-year</t>
  </si>
  <si>
    <t>Postbaccalaureate Certificate</t>
  </si>
  <si>
    <t>One of the primary uses of the DHE-02 is to provide headcount and Full-Time Equivalency (FTE) of students enrolled in the fall semester.</t>
  </si>
  <si>
    <t>Graduate:</t>
  </si>
  <si>
    <t>Total credit hours divided by 12</t>
  </si>
  <si>
    <t>Undergraduate:</t>
  </si>
  <si>
    <t>Total credit hours divided by 15</t>
  </si>
  <si>
    <t>Law - First-Professional</t>
  </si>
  <si>
    <t>(St. Louis &amp; Washington Universities Only)</t>
  </si>
  <si>
    <t>Health - First-Professional</t>
  </si>
  <si>
    <t>First-Professional:</t>
  </si>
  <si>
    <t>The institution should provide its own FTE</t>
  </si>
  <si>
    <t>For the purposes of MDHE reporting FTE is calculated as:</t>
  </si>
  <si>
    <t>Central Methodist University-CLAS</t>
  </si>
  <si>
    <t>Hannibal-LaGrange University</t>
  </si>
  <si>
    <t>Central Methodist University-CGES</t>
  </si>
  <si>
    <t>Total number of first-time degree-seeking undergraduates should match number reported on DHE-06 and DHE-07-1.</t>
  </si>
  <si>
    <t>Total number of undergraduates (Levels 1-3) should match number reported on DHE-07-1.</t>
  </si>
  <si>
    <t>Degree-seeking, First-Time Undergraduates</t>
  </si>
  <si>
    <t>Drury University-CCPS</t>
  </si>
  <si>
    <t>492801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</si>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</sst>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15" x14ac:knownFonts="1">
    <font>
      <sz val="10"/>
      <name val="Arial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</cellStyleXfs>
  <cellXfs count="8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7" fillId="0" borderId="0" xfId="2" applyFont="1" applyAlignment="1">
      <alignment wrapText="1"/>
    </xf>
    <xf numFmtId="0" fontId="7" fillId="0" borderId="0" xfId="1" applyFont="1" applyAlignment="1">
      <alignment horizontal="center" wrapText="1"/>
    </xf>
    <xf numFmtId="1" fontId="7" fillId="0" borderId="0" xfId="2" applyNumberFormat="1" applyFont="1" applyAlignment="1">
      <alignment horizontal="left" wrapText="1"/>
    </xf>
    <xf numFmtId="49" fontId="0" fillId="0" borderId="0" xfId="0" applyNumberFormat="1"/>
    <xf numFmtId="49" fontId="2" fillId="0" borderId="0" xfId="0" applyNumberFormat="1" applyFont="1"/>
    <xf numFmtId="49" fontId="1" fillId="2" borderId="9" xfId="0" applyNumberFormat="1" applyFont="1" applyFill="1" applyBorder="1"/>
    <xf numFmtId="0" fontId="8" fillId="2" borderId="0" xfId="0" applyFont="1" applyFill="1"/>
    <xf numFmtId="0" fontId="7" fillId="0" borderId="0" xfId="5" applyFont="1"/>
    <xf numFmtId="0" fontId="7" fillId="0" borderId="0" xfId="6" applyFont="1" applyAlignment="1">
      <alignment vertical="top"/>
    </xf>
    <xf numFmtId="3" fontId="8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9" fillId="2" borderId="1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/>
    <xf numFmtId="3" fontId="1" fillId="3" borderId="7" xfId="0" applyNumberFormat="1" applyFont="1" applyFill="1" applyBorder="1"/>
    <xf numFmtId="3" fontId="1" fillId="3" borderId="6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3" borderId="11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3" fontId="1" fillId="3" borderId="15" xfId="0" applyNumberFormat="1" applyFont="1" applyFill="1" applyBorder="1"/>
    <xf numFmtId="0" fontId="0" fillId="2" borderId="0" xfId="0" applyFill="1"/>
    <xf numFmtId="3" fontId="1" fillId="4" borderId="7" xfId="0" applyNumberFormat="1" applyFont="1" applyFill="1" applyBorder="1"/>
    <xf numFmtId="3" fontId="1" fillId="4" borderId="6" xfId="0" applyNumberFormat="1" applyFont="1" applyFill="1" applyBorder="1"/>
    <xf numFmtId="49" fontId="1" fillId="2" borderId="18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/>
    <xf numFmtId="0" fontId="11" fillId="2" borderId="11" xfId="0" applyFont="1" applyFill="1" applyBorder="1"/>
    <xf numFmtId="0" fontId="11" fillId="2" borderId="19" xfId="0" applyFont="1" applyFill="1" applyBorder="1" applyAlignment="1">
      <alignment vertical="top"/>
    </xf>
    <xf numFmtId="0" fontId="12" fillId="0" borderId="6" xfId="0" applyFont="1" applyBorder="1"/>
    <xf numFmtId="3" fontId="11" fillId="3" borderId="13" xfId="0" applyNumberFormat="1" applyFont="1" applyFill="1" applyBorder="1"/>
    <xf numFmtId="0" fontId="11" fillId="2" borderId="12" xfId="0" applyFont="1" applyFill="1" applyBorder="1"/>
    <xf numFmtId="0" fontId="13" fillId="2" borderId="12" xfId="0" applyFont="1" applyFill="1" applyBorder="1"/>
    <xf numFmtId="3" fontId="11" fillId="4" borderId="8" xfId="0" applyNumberFormat="1" applyFont="1" applyFill="1" applyBorder="1" applyProtection="1">
      <protection locked="0"/>
    </xf>
    <xf numFmtId="3" fontId="11" fillId="4" borderId="13" xfId="0" applyNumberFormat="1" applyFont="1" applyFill="1" applyBorder="1" applyProtection="1">
      <protection locked="0"/>
    </xf>
    <xf numFmtId="3" fontId="11" fillId="3" borderId="7" xfId="0" applyNumberFormat="1" applyFont="1" applyFill="1" applyBorder="1"/>
    <xf numFmtId="0" fontId="11" fillId="4" borderId="6" xfId="0" applyFont="1" applyFill="1" applyBorder="1" applyAlignment="1">
      <alignment vertical="top"/>
    </xf>
    <xf numFmtId="3" fontId="11" fillId="4" borderId="7" xfId="0" applyNumberFormat="1" applyFont="1" applyFill="1" applyBorder="1" applyProtection="1">
      <protection locked="0"/>
    </xf>
    <xf numFmtId="3" fontId="11" fillId="4" borderId="6" xfId="0" applyNumberFormat="1" applyFont="1" applyFill="1" applyBorder="1" applyProtection="1">
      <protection locked="0"/>
    </xf>
    <xf numFmtId="3" fontId="11" fillId="4" borderId="7" xfId="0" applyNumberFormat="1" applyFont="1" applyFill="1" applyBorder="1"/>
    <xf numFmtId="0" fontId="11" fillId="2" borderId="6" xfId="0" applyFont="1" applyFill="1" applyBorder="1" applyAlignment="1">
      <alignment vertical="top"/>
    </xf>
    <xf numFmtId="0" fontId="11" fillId="3" borderId="11" xfId="0" applyFont="1" applyFill="1" applyBorder="1"/>
    <xf numFmtId="0" fontId="11" fillId="3" borderId="6" xfId="0" applyFont="1" applyFill="1" applyBorder="1" applyAlignment="1">
      <alignment vertical="top"/>
    </xf>
    <xf numFmtId="3" fontId="11" fillId="3" borderId="6" xfId="0" applyNumberFormat="1" applyFont="1" applyFill="1" applyBorder="1"/>
    <xf numFmtId="0" fontId="11" fillId="3" borderId="13" xfId="0" applyFont="1" applyFill="1" applyBorder="1"/>
    <xf numFmtId="0" fontId="11" fillId="3" borderId="14" xfId="0" applyFont="1" applyFill="1" applyBorder="1"/>
    <xf numFmtId="0" fontId="11" fillId="3" borderId="15" xfId="0" quotePrefix="1" applyFont="1" applyFill="1" applyBorder="1" applyAlignment="1">
      <alignment horizontal="center"/>
    </xf>
    <xf numFmtId="3" fontId="11" fillId="3" borderId="15" xfId="0" applyNumberFormat="1" applyFont="1" applyFill="1" applyBorder="1"/>
    <xf numFmtId="0" fontId="14" fillId="2" borderId="0" xfId="0" quotePrefix="1" applyFont="1" applyFill="1" applyAlignment="1">
      <alignment horizontal="center"/>
    </xf>
    <xf numFmtId="3" fontId="14" fillId="2" borderId="0" xfId="0" applyNumberFormat="1" applyFont="1" applyFill="1"/>
    <xf numFmtId="0" fontId="14" fillId="2" borderId="0" xfId="0" applyFont="1" applyFill="1" applyAlignment="1">
      <alignment horizontal="left"/>
    </xf>
    <xf numFmtId="0" fontId="12" fillId="2" borderId="0" xfId="0" applyFont="1" applyFill="1"/>
    <xf numFmtId="0" fontId="0" fillId="0" borderId="0" xfId="0" quotePrefix="1"/>
    <xf numFmtId="49" fontId="1" fillId="2" borderId="0" xfId="0" applyNumberFormat="1" applyFont="1" applyFill="1"/>
    <xf numFmtId="0" fontId="2" fillId="2" borderId="16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164" fontId="2" fillId="2" borderId="16" xfId="0" applyNumberFormat="1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14" fontId="2" fillId="2" borderId="16" xfId="0" applyNumberFormat="1" applyFont="1" applyFill="1" applyBorder="1" applyAlignment="1" applyProtection="1">
      <alignment horizontal="left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4" xfId="5" xr:uid="{00000000-0005-0000-0000-000005000000}"/>
    <cellStyle name="Normal_Private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152400</xdr:rowOff>
        </xdr:from>
        <xdr:to>
          <xdr:col>15</xdr:col>
          <xdr:colOff>180975</xdr:colOff>
          <xdr:row>72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152400</xdr:rowOff>
        </xdr:from>
        <xdr:to>
          <xdr:col>13</xdr:col>
          <xdr:colOff>342900</xdr:colOff>
          <xdr:row>57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Normal="100" workbookViewId="0"/>
  </sheetViews>
  <sheetFormatPr defaultRowHeight="12.75" x14ac:dyDescent="0.2"/>
  <cols>
    <col min="1" max="16384" width="9.140625" style="44"/>
  </cols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152400</xdr:rowOff>
              </from>
              <to>
                <xdr:col>15</xdr:col>
                <xdr:colOff>180975</xdr:colOff>
                <xdr:row>72</xdr:row>
                <xdr:rowOff>19050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9"/>
  <sheetViews>
    <sheetView zoomScaleNormal="100" workbookViewId="0">
      <selection activeCell="C7" sqref="C7"/>
    </sheetView>
  </sheetViews>
  <sheetFormatPr defaultRowHeight="12.75" x14ac:dyDescent="0.2"/>
  <cols>
    <col min="1" max="1" width="5.140625" style="25" customWidth="1"/>
    <col min="2" max="2" width="38.140625" style="26" customWidth="1"/>
    <col min="3" max="3" width="9.140625" style="25"/>
    <col min="4" max="4" width="9" style="25" customWidth="1"/>
    <col min="5" max="5" width="9.140625" style="25"/>
    <col min="6" max="6" width="9" style="25" customWidth="1"/>
    <col min="7" max="7" width="9.140625" style="25"/>
    <col min="8" max="8" width="9" style="25" customWidth="1"/>
    <col min="9" max="9" width="13.5703125" style="25" customWidth="1"/>
    <col min="10" max="10" width="9.42578125" style="25" customWidth="1"/>
    <col min="11" max="11" width="10" style="25" customWidth="1"/>
    <col min="12" max="12" width="24.42578125" style="25" bestFit="1" customWidth="1"/>
    <col min="13" max="16384" width="9.140625" style="25"/>
  </cols>
  <sheetData>
    <row r="1" spans="1:12" x14ac:dyDescent="0.2">
      <c r="A1" s="77" t="s">
        <v>0</v>
      </c>
      <c r="B1" s="77"/>
      <c r="C1" s="77"/>
      <c r="D1" s="77"/>
      <c r="E1" s="30"/>
    </row>
    <row r="2" spans="1:12" x14ac:dyDescent="0.2">
      <c r="A2" s="1" t="s">
        <v>28</v>
      </c>
      <c r="B2" s="29"/>
      <c r="C2" s="30"/>
      <c r="D2" s="30"/>
      <c r="E2" s="30"/>
    </row>
    <row r="3" spans="1:12" ht="13.5" thickBot="1" x14ac:dyDescent="0.25">
      <c r="A3" s="1"/>
      <c r="B3" s="29"/>
      <c r="C3" s="30"/>
      <c r="D3" s="30"/>
      <c r="E3" s="30"/>
    </row>
    <row r="4" spans="1:12" ht="13.5" thickBot="1" x14ac:dyDescent="0.25">
      <c r="A4" s="30"/>
      <c r="B4" s="13" t="s">
        <v>1</v>
      </c>
      <c r="C4" s="78"/>
      <c r="D4" s="78"/>
      <c r="E4" s="78"/>
    </row>
    <row r="5" spans="1:12" ht="13.5" thickBot="1" x14ac:dyDescent="0.25">
      <c r="A5" s="30"/>
      <c r="B5" s="13" t="s">
        <v>2</v>
      </c>
      <c r="C5" s="79"/>
      <c r="D5" s="79"/>
      <c r="E5" s="79"/>
    </row>
    <row r="6" spans="1:12" ht="13.5" thickBot="1" x14ac:dyDescent="0.25">
      <c r="A6" s="30"/>
      <c r="B6" s="13" t="s">
        <v>20</v>
      </c>
      <c r="C6" s="84"/>
      <c r="D6" s="84"/>
      <c r="E6" s="84"/>
    </row>
    <row r="7" spans="1:12" ht="13.5" thickBot="1" x14ac:dyDescent="0.25">
      <c r="A7" s="30"/>
      <c r="B7" s="13" t="s">
        <v>3</v>
      </c>
      <c r="C7" s="48" t="s">
        <v>117</v>
      </c>
      <c r="D7" s="47"/>
      <c r="E7" s="20"/>
    </row>
    <row r="8" spans="1:12" ht="13.5" thickBot="1" x14ac:dyDescent="0.25">
      <c r="A8" s="30"/>
      <c r="B8" s="13" t="s">
        <v>42</v>
      </c>
      <c r="C8" s="81"/>
      <c r="D8" s="82"/>
      <c r="E8" s="83"/>
    </row>
    <row r="9" spans="1:12" ht="13.5" thickBot="1" x14ac:dyDescent="0.25">
      <c r="A9" s="30"/>
      <c r="B9" s="13" t="s">
        <v>4</v>
      </c>
      <c r="C9" s="80"/>
      <c r="D9" s="80"/>
      <c r="E9" s="80"/>
    </row>
    <row r="10" spans="1:12" ht="13.5" thickBot="1" x14ac:dyDescent="0.25">
      <c r="C10" s="27"/>
      <c r="I10" s="28"/>
      <c r="J10" s="28"/>
      <c r="K10" s="28"/>
    </row>
    <row r="11" spans="1:12" ht="13.5" thickTop="1" x14ac:dyDescent="0.2">
      <c r="A11" s="3" t="s">
        <v>10</v>
      </c>
      <c r="B11" s="3" t="s">
        <v>19</v>
      </c>
      <c r="C11" s="4"/>
      <c r="D11" s="5" t="s">
        <v>5</v>
      </c>
      <c r="E11" s="5"/>
      <c r="F11" s="5" t="s">
        <v>6</v>
      </c>
      <c r="G11" s="5"/>
      <c r="H11" s="5" t="s">
        <v>7</v>
      </c>
      <c r="I11" s="5"/>
      <c r="J11" s="31"/>
      <c r="K11" s="31"/>
      <c r="L11" s="31"/>
    </row>
    <row r="12" spans="1:12" x14ac:dyDescent="0.2">
      <c r="A12" s="32"/>
      <c r="B12" s="32"/>
      <c r="C12" s="33"/>
      <c r="D12" s="34"/>
      <c r="E12" s="6" t="s">
        <v>8</v>
      </c>
      <c r="F12" s="7"/>
      <c r="G12" s="6" t="s">
        <v>8</v>
      </c>
      <c r="H12" s="7"/>
      <c r="I12" s="6" t="s">
        <v>9</v>
      </c>
      <c r="J12" s="6" t="s">
        <v>21</v>
      </c>
      <c r="K12" s="2" t="s">
        <v>22</v>
      </c>
      <c r="L12" s="6" t="s">
        <v>7</v>
      </c>
    </row>
    <row r="13" spans="1:12" x14ac:dyDescent="0.2">
      <c r="A13" s="8"/>
      <c r="B13" s="8" t="s">
        <v>10</v>
      </c>
      <c r="C13" s="9" t="s">
        <v>11</v>
      </c>
      <c r="D13" s="50" t="s">
        <v>12</v>
      </c>
      <c r="E13" s="49" t="s">
        <v>13</v>
      </c>
      <c r="F13" s="50" t="s">
        <v>12</v>
      </c>
      <c r="G13" s="49" t="s">
        <v>13</v>
      </c>
      <c r="H13" s="10" t="s">
        <v>12</v>
      </c>
      <c r="I13" s="11" t="s">
        <v>13</v>
      </c>
      <c r="J13" s="11" t="s">
        <v>14</v>
      </c>
      <c r="K13" s="12" t="s">
        <v>14</v>
      </c>
      <c r="L13" s="11" t="s">
        <v>14</v>
      </c>
    </row>
    <row r="14" spans="1:12" x14ac:dyDescent="0.2">
      <c r="A14" s="37">
        <v>1</v>
      </c>
      <c r="B14" s="51" t="s">
        <v>114</v>
      </c>
      <c r="C14" s="52" t="s">
        <v>26</v>
      </c>
      <c r="D14" s="53"/>
      <c r="E14" s="53"/>
      <c r="F14" s="53"/>
      <c r="G14" s="53"/>
      <c r="H14" s="54">
        <f>SUM(D14+F14)</f>
        <v>0</v>
      </c>
      <c r="I14" s="35">
        <f>SUM(E14+G14)</f>
        <v>0</v>
      </c>
      <c r="J14" s="36">
        <f t="shared" ref="J14:J19" si="0">ROUND(E14/15,0)</f>
        <v>0</v>
      </c>
      <c r="K14" s="36">
        <f t="shared" ref="K14:K19" si="1">ROUND(G14/15,0)</f>
        <v>0</v>
      </c>
      <c r="L14" s="36">
        <f t="shared" ref="L14:L19" si="2">ROUND(I14/15,0)</f>
        <v>0</v>
      </c>
    </row>
    <row r="15" spans="1:12" x14ac:dyDescent="0.2">
      <c r="A15" s="38"/>
      <c r="B15" s="55"/>
      <c r="C15" s="52" t="s">
        <v>27</v>
      </c>
      <c r="D15" s="53"/>
      <c r="E15" s="53"/>
      <c r="F15" s="53"/>
      <c r="G15" s="53"/>
      <c r="H15" s="54">
        <f t="shared" ref="H15:H33" si="3">SUM(D15+F15)</f>
        <v>0</v>
      </c>
      <c r="I15" s="35">
        <f t="shared" ref="I15:I33" si="4">SUM(E15+G15)</f>
        <v>0</v>
      </c>
      <c r="J15" s="36">
        <f t="shared" si="0"/>
        <v>0</v>
      </c>
      <c r="K15" s="36">
        <f t="shared" si="1"/>
        <v>0</v>
      </c>
      <c r="L15" s="36">
        <f t="shared" si="2"/>
        <v>0</v>
      </c>
    </row>
    <row r="16" spans="1:12" x14ac:dyDescent="0.2">
      <c r="A16" s="37">
        <v>2</v>
      </c>
      <c r="B16" s="51" t="s">
        <v>23</v>
      </c>
      <c r="C16" s="52" t="s">
        <v>26</v>
      </c>
      <c r="D16" s="53"/>
      <c r="E16" s="53"/>
      <c r="F16" s="53"/>
      <c r="G16" s="53"/>
      <c r="H16" s="54">
        <f t="shared" si="3"/>
        <v>0</v>
      </c>
      <c r="I16" s="35">
        <f t="shared" si="4"/>
        <v>0</v>
      </c>
      <c r="J16" s="36">
        <f t="shared" si="0"/>
        <v>0</v>
      </c>
      <c r="K16" s="36">
        <f t="shared" si="1"/>
        <v>0</v>
      </c>
      <c r="L16" s="36">
        <f t="shared" si="2"/>
        <v>0</v>
      </c>
    </row>
    <row r="17" spans="1:12" x14ac:dyDescent="0.2">
      <c r="A17" s="38"/>
      <c r="B17" s="55"/>
      <c r="C17" s="52" t="s">
        <v>27</v>
      </c>
      <c r="D17" s="53"/>
      <c r="E17" s="53"/>
      <c r="F17" s="53"/>
      <c r="G17" s="53"/>
      <c r="H17" s="54">
        <f t="shared" si="3"/>
        <v>0</v>
      </c>
      <c r="I17" s="35">
        <f t="shared" si="4"/>
        <v>0</v>
      </c>
      <c r="J17" s="36">
        <f t="shared" si="0"/>
        <v>0</v>
      </c>
      <c r="K17" s="36">
        <f t="shared" si="1"/>
        <v>0</v>
      </c>
      <c r="L17" s="36">
        <f t="shared" si="2"/>
        <v>0</v>
      </c>
    </row>
    <row r="18" spans="1:12" x14ac:dyDescent="0.2">
      <c r="A18" s="37">
        <v>3</v>
      </c>
      <c r="B18" s="51" t="s">
        <v>24</v>
      </c>
      <c r="C18" s="52" t="s">
        <v>26</v>
      </c>
      <c r="D18" s="53"/>
      <c r="E18" s="53"/>
      <c r="F18" s="53"/>
      <c r="G18" s="53"/>
      <c r="H18" s="54">
        <f t="shared" si="3"/>
        <v>0</v>
      </c>
      <c r="I18" s="35">
        <f t="shared" si="4"/>
        <v>0</v>
      </c>
      <c r="J18" s="36">
        <f t="shared" si="0"/>
        <v>0</v>
      </c>
      <c r="K18" s="36">
        <f t="shared" si="1"/>
        <v>0</v>
      </c>
      <c r="L18" s="36">
        <f t="shared" si="2"/>
        <v>0</v>
      </c>
    </row>
    <row r="19" spans="1:12" x14ac:dyDescent="0.2">
      <c r="A19" s="38"/>
      <c r="B19" s="55"/>
      <c r="C19" s="52" t="s">
        <v>27</v>
      </c>
      <c r="D19" s="53"/>
      <c r="E19" s="53"/>
      <c r="F19" s="53"/>
      <c r="G19" s="53"/>
      <c r="H19" s="54">
        <f t="shared" si="3"/>
        <v>0</v>
      </c>
      <c r="I19" s="35">
        <f t="shared" si="4"/>
        <v>0</v>
      </c>
      <c r="J19" s="36">
        <f t="shared" si="0"/>
        <v>0</v>
      </c>
      <c r="K19" s="36">
        <f t="shared" si="1"/>
        <v>0</v>
      </c>
      <c r="L19" s="36">
        <f t="shared" si="2"/>
        <v>0</v>
      </c>
    </row>
    <row r="20" spans="1:12" x14ac:dyDescent="0.2">
      <c r="A20" s="37">
        <v>4.0999999999999996</v>
      </c>
      <c r="B20" s="51" t="s">
        <v>103</v>
      </c>
      <c r="C20" s="52" t="s">
        <v>26</v>
      </c>
      <c r="D20" s="53"/>
      <c r="E20" s="53"/>
      <c r="F20" s="53"/>
      <c r="G20" s="53"/>
      <c r="H20" s="54">
        <f>SUM(D20+F20)</f>
        <v>0</v>
      </c>
      <c r="I20" s="35">
        <f t="shared" ref="I20:I23" si="5">SUM(E20+G20)</f>
        <v>0</v>
      </c>
      <c r="J20" s="36"/>
      <c r="K20" s="36"/>
      <c r="L20" s="36"/>
    </row>
    <row r="21" spans="1:12" x14ac:dyDescent="0.2">
      <c r="A21" s="38"/>
      <c r="B21" s="56" t="s">
        <v>104</v>
      </c>
      <c r="C21" s="52" t="s">
        <v>27</v>
      </c>
      <c r="D21" s="53"/>
      <c r="E21" s="53"/>
      <c r="F21" s="53"/>
      <c r="G21" s="53"/>
      <c r="H21" s="54">
        <f t="shared" ref="H21:H23" si="6">SUM(D21+F21)</f>
        <v>0</v>
      </c>
      <c r="I21" s="35">
        <f t="shared" si="5"/>
        <v>0</v>
      </c>
      <c r="J21" s="36"/>
      <c r="K21" s="36"/>
      <c r="L21" s="36"/>
    </row>
    <row r="22" spans="1:12" x14ac:dyDescent="0.2">
      <c r="A22" s="37">
        <v>4.2</v>
      </c>
      <c r="B22" s="51" t="s">
        <v>105</v>
      </c>
      <c r="C22" s="52" t="s">
        <v>26</v>
      </c>
      <c r="D22" s="53"/>
      <c r="E22" s="57"/>
      <c r="F22" s="53"/>
      <c r="G22" s="58"/>
      <c r="H22" s="59">
        <f t="shared" si="6"/>
        <v>0</v>
      </c>
      <c r="I22" s="45">
        <f t="shared" si="5"/>
        <v>0</v>
      </c>
      <c r="J22" s="36">
        <f>D22</f>
        <v>0</v>
      </c>
      <c r="K22" s="36">
        <f>F22</f>
        <v>0</v>
      </c>
      <c r="L22" s="36">
        <f>K22+J22</f>
        <v>0</v>
      </c>
    </row>
    <row r="23" spans="1:12" x14ac:dyDescent="0.2">
      <c r="A23" s="38"/>
      <c r="B23" s="56" t="s">
        <v>104</v>
      </c>
      <c r="C23" s="60" t="s">
        <v>27</v>
      </c>
      <c r="D23" s="61"/>
      <c r="E23" s="62"/>
      <c r="F23" s="61"/>
      <c r="G23" s="62"/>
      <c r="H23" s="63">
        <f t="shared" si="6"/>
        <v>0</v>
      </c>
      <c r="I23" s="45">
        <f t="shared" si="5"/>
        <v>0</v>
      </c>
      <c r="J23" s="46"/>
      <c r="K23" s="46"/>
      <c r="L23" s="46"/>
    </row>
    <row r="24" spans="1:12" x14ac:dyDescent="0.2">
      <c r="A24" s="37">
        <v>5</v>
      </c>
      <c r="B24" s="51" t="s">
        <v>25</v>
      </c>
      <c r="C24" s="64" t="s">
        <v>26</v>
      </c>
      <c r="D24" s="53"/>
      <c r="E24" s="53"/>
      <c r="F24" s="53"/>
      <c r="G24" s="53"/>
      <c r="H24" s="59">
        <f>SUM(D24+F24)</f>
        <v>0</v>
      </c>
      <c r="I24" s="35">
        <f>SUM(E24+G24)</f>
        <v>0</v>
      </c>
      <c r="J24" s="36">
        <f>ROUND(E24/12,0)</f>
        <v>0</v>
      </c>
      <c r="K24" s="36">
        <f>ROUND(G24/12,0)</f>
        <v>0</v>
      </c>
      <c r="L24" s="36">
        <f>ROUND(I24/12,0)</f>
        <v>0</v>
      </c>
    </row>
    <row r="25" spans="1:12" x14ac:dyDescent="0.2">
      <c r="A25" s="38"/>
      <c r="B25" s="55"/>
      <c r="C25" s="64" t="s">
        <v>27</v>
      </c>
      <c r="D25" s="53"/>
      <c r="E25" s="53"/>
      <c r="F25" s="53"/>
      <c r="G25" s="53"/>
      <c r="H25" s="59">
        <f>SUM(D25+F25)</f>
        <v>0</v>
      </c>
      <c r="I25" s="35">
        <f>SUM(E25+G25)</f>
        <v>0</v>
      </c>
      <c r="J25" s="36">
        <f>ROUND(E25/12,0)</f>
        <v>0</v>
      </c>
      <c r="K25" s="36">
        <f>ROUND(G25/12,0)</f>
        <v>0</v>
      </c>
      <c r="L25" s="36">
        <f>ROUND(I25/12,0)</f>
        <v>0</v>
      </c>
    </row>
    <row r="26" spans="1:12" x14ac:dyDescent="0.2">
      <c r="A26" s="37">
        <v>9</v>
      </c>
      <c r="B26" s="51" t="s">
        <v>97</v>
      </c>
      <c r="C26" s="64" t="s">
        <v>26</v>
      </c>
      <c r="D26" s="53"/>
      <c r="E26" s="53"/>
      <c r="F26" s="53"/>
      <c r="G26" s="53"/>
      <c r="H26" s="59">
        <f t="shared" si="3"/>
        <v>0</v>
      </c>
      <c r="I26" s="35">
        <f t="shared" si="4"/>
        <v>0</v>
      </c>
      <c r="J26" s="36">
        <f t="shared" ref="J26:J33" si="7">ROUND(E26/12,0)</f>
        <v>0</v>
      </c>
      <c r="K26" s="36">
        <f t="shared" ref="K26:K33" si="8">ROUND(G26/12,0)</f>
        <v>0</v>
      </c>
      <c r="L26" s="36">
        <f t="shared" ref="L26:L33" si="9">ROUND(I26/12,0)</f>
        <v>0</v>
      </c>
    </row>
    <row r="27" spans="1:12" x14ac:dyDescent="0.2">
      <c r="A27" s="38"/>
      <c r="B27" s="55"/>
      <c r="C27" s="64" t="s">
        <v>27</v>
      </c>
      <c r="D27" s="53"/>
      <c r="E27" s="53"/>
      <c r="F27" s="53"/>
      <c r="G27" s="53"/>
      <c r="H27" s="59">
        <f t="shared" si="3"/>
        <v>0</v>
      </c>
      <c r="I27" s="35">
        <f t="shared" si="4"/>
        <v>0</v>
      </c>
      <c r="J27" s="36">
        <f t="shared" si="7"/>
        <v>0</v>
      </c>
      <c r="K27" s="36">
        <f t="shared" si="8"/>
        <v>0</v>
      </c>
      <c r="L27" s="36">
        <f t="shared" si="9"/>
        <v>0</v>
      </c>
    </row>
    <row r="28" spans="1:12" x14ac:dyDescent="0.2">
      <c r="A28" s="37">
        <v>6</v>
      </c>
      <c r="B28" s="51" t="s">
        <v>15</v>
      </c>
      <c r="C28" s="64" t="s">
        <v>26</v>
      </c>
      <c r="D28" s="53"/>
      <c r="E28" s="53"/>
      <c r="F28" s="53"/>
      <c r="G28" s="53"/>
      <c r="H28" s="59">
        <f t="shared" si="3"/>
        <v>0</v>
      </c>
      <c r="I28" s="35">
        <f t="shared" si="4"/>
        <v>0</v>
      </c>
      <c r="J28" s="36">
        <f t="shared" si="7"/>
        <v>0</v>
      </c>
      <c r="K28" s="36">
        <f t="shared" si="8"/>
        <v>0</v>
      </c>
      <c r="L28" s="36">
        <f t="shared" si="9"/>
        <v>0</v>
      </c>
    </row>
    <row r="29" spans="1:12" x14ac:dyDescent="0.2">
      <c r="A29" s="38"/>
      <c r="B29" s="55"/>
      <c r="C29" s="64" t="s">
        <v>27</v>
      </c>
      <c r="D29" s="53"/>
      <c r="E29" s="53"/>
      <c r="F29" s="53"/>
      <c r="G29" s="53"/>
      <c r="H29" s="59">
        <f t="shared" si="3"/>
        <v>0</v>
      </c>
      <c r="I29" s="35">
        <f t="shared" si="4"/>
        <v>0</v>
      </c>
      <c r="J29" s="36">
        <f t="shared" si="7"/>
        <v>0</v>
      </c>
      <c r="K29" s="36">
        <f t="shared" si="8"/>
        <v>0</v>
      </c>
      <c r="L29" s="36">
        <f t="shared" si="9"/>
        <v>0</v>
      </c>
    </row>
    <row r="30" spans="1:12" x14ac:dyDescent="0.2">
      <c r="A30" s="37">
        <v>7</v>
      </c>
      <c r="B30" s="51" t="s">
        <v>16</v>
      </c>
      <c r="C30" s="64" t="s">
        <v>26</v>
      </c>
      <c r="D30" s="53"/>
      <c r="E30" s="53"/>
      <c r="F30" s="53"/>
      <c r="G30" s="53"/>
      <c r="H30" s="59">
        <f t="shared" si="3"/>
        <v>0</v>
      </c>
      <c r="I30" s="35">
        <f t="shared" si="4"/>
        <v>0</v>
      </c>
      <c r="J30" s="36">
        <f t="shared" si="7"/>
        <v>0</v>
      </c>
      <c r="K30" s="36">
        <f t="shared" si="8"/>
        <v>0</v>
      </c>
      <c r="L30" s="36">
        <f t="shared" si="9"/>
        <v>0</v>
      </c>
    </row>
    <row r="31" spans="1:12" x14ac:dyDescent="0.2">
      <c r="A31" s="38"/>
      <c r="B31" s="55"/>
      <c r="C31" s="64" t="s">
        <v>27</v>
      </c>
      <c r="D31" s="53"/>
      <c r="E31" s="53"/>
      <c r="F31" s="53"/>
      <c r="G31" s="53"/>
      <c r="H31" s="59">
        <f t="shared" si="3"/>
        <v>0</v>
      </c>
      <c r="I31" s="35">
        <f t="shared" si="4"/>
        <v>0</v>
      </c>
      <c r="J31" s="36">
        <f t="shared" si="7"/>
        <v>0</v>
      </c>
      <c r="K31" s="36">
        <f t="shared" si="8"/>
        <v>0</v>
      </c>
      <c r="L31" s="36">
        <f t="shared" si="9"/>
        <v>0</v>
      </c>
    </row>
    <row r="32" spans="1:12" x14ac:dyDescent="0.2">
      <c r="A32" s="37">
        <v>8</v>
      </c>
      <c r="B32" s="51" t="s">
        <v>17</v>
      </c>
      <c r="C32" s="64" t="s">
        <v>26</v>
      </c>
      <c r="D32" s="53"/>
      <c r="E32" s="53"/>
      <c r="F32" s="53"/>
      <c r="G32" s="53"/>
      <c r="H32" s="59">
        <f t="shared" si="3"/>
        <v>0</v>
      </c>
      <c r="I32" s="35">
        <f t="shared" si="4"/>
        <v>0</v>
      </c>
      <c r="J32" s="36">
        <f t="shared" si="7"/>
        <v>0</v>
      </c>
      <c r="K32" s="36">
        <f t="shared" si="8"/>
        <v>0</v>
      </c>
      <c r="L32" s="36">
        <f t="shared" si="9"/>
        <v>0</v>
      </c>
    </row>
    <row r="33" spans="1:12" x14ac:dyDescent="0.2">
      <c r="A33" s="39"/>
      <c r="B33" s="55"/>
      <c r="C33" s="64" t="s">
        <v>27</v>
      </c>
      <c r="D33" s="53"/>
      <c r="E33" s="53"/>
      <c r="F33" s="53"/>
      <c r="G33" s="53"/>
      <c r="H33" s="59">
        <f t="shared" si="3"/>
        <v>0</v>
      </c>
      <c r="I33" s="35">
        <f t="shared" si="4"/>
        <v>0</v>
      </c>
      <c r="J33" s="36">
        <f t="shared" si="7"/>
        <v>0</v>
      </c>
      <c r="K33" s="36">
        <f t="shared" si="8"/>
        <v>0</v>
      </c>
      <c r="L33" s="36">
        <f t="shared" si="9"/>
        <v>0</v>
      </c>
    </row>
    <row r="34" spans="1:12" x14ac:dyDescent="0.2">
      <c r="A34" s="40"/>
      <c r="B34" s="65" t="s">
        <v>7</v>
      </c>
      <c r="C34" s="66" t="s">
        <v>26</v>
      </c>
      <c r="D34" s="67">
        <f>SUM(D14+D16+D18+D20+D22+D24+D26+D28+D30+D32)</f>
        <v>0</v>
      </c>
      <c r="E34" s="67">
        <f>SUM(E14+E16+E18+E20+E24+E26+E28+E30+E32)</f>
        <v>0</v>
      </c>
      <c r="F34" s="67">
        <f>SUM(F14+F16+F18+F20+F22+F24+F26+F28+F30+F32)</f>
        <v>0</v>
      </c>
      <c r="G34" s="67">
        <f>SUM(G14+G16+G18+G20+G24+G26+G28+G30+G32)</f>
        <v>0</v>
      </c>
      <c r="H34" s="67">
        <f>SUM(H14+H16+H18+H20+H22+H24+H26+H28+H30+H32)</f>
        <v>0</v>
      </c>
      <c r="I34" s="36">
        <f t="shared" ref="I34" si="10">SUM(I14+I16+I18+I20+I24+I26+I28+I30+I32)</f>
        <v>0</v>
      </c>
      <c r="J34" s="36">
        <f>SUM(J14+J16+J18+J20+J22+J24+J26+J28+J30+J32)</f>
        <v>0</v>
      </c>
      <c r="K34" s="36">
        <f>SUM(K14+K16+K18+K20+K22+K24+K26+K28+K30+K32)</f>
        <v>0</v>
      </c>
      <c r="L34" s="36">
        <f>SUM(L14+L16+L18+L20+L22+L24+L26+L28+L30+L32)</f>
        <v>0</v>
      </c>
    </row>
    <row r="35" spans="1:12" x14ac:dyDescent="0.2">
      <c r="A35" s="41"/>
      <c r="B35" s="68"/>
      <c r="C35" s="66" t="s">
        <v>27</v>
      </c>
      <c r="D35" s="67">
        <f>SUM(D15+D17+D19+D21+D25+D27+D29+D31+D33)</f>
        <v>0</v>
      </c>
      <c r="E35" s="67">
        <f>SUM(E15+E17+E19+E21+E25+E27+E29+E31+E33)</f>
        <v>0</v>
      </c>
      <c r="F35" s="67">
        <f>SUM(F15+F17+F19+F21+F25+F27+F29+F31+F33)</f>
        <v>0</v>
      </c>
      <c r="G35" s="67">
        <f t="shared" ref="G35:L35" si="11">SUM(G15+G17+G19+G21+G25+G27+G29+G31+G33)</f>
        <v>0</v>
      </c>
      <c r="H35" s="67">
        <f t="shared" si="11"/>
        <v>0</v>
      </c>
      <c r="I35" s="36">
        <f t="shared" si="11"/>
        <v>0</v>
      </c>
      <c r="J35" s="36">
        <f t="shared" si="11"/>
        <v>0</v>
      </c>
      <c r="K35" s="36">
        <f t="shared" si="11"/>
        <v>0</v>
      </c>
      <c r="L35" s="36">
        <f t="shared" si="11"/>
        <v>0</v>
      </c>
    </row>
    <row r="36" spans="1:12" ht="13.5" thickBot="1" x14ac:dyDescent="0.25">
      <c r="A36" s="42"/>
      <c r="B36" s="69" t="s">
        <v>18</v>
      </c>
      <c r="C36" s="70"/>
      <c r="D36" s="71">
        <f>SUM(D14:D33)</f>
        <v>0</v>
      </c>
      <c r="E36" s="71">
        <f>SUM(E14:E33)</f>
        <v>0</v>
      </c>
      <c r="F36" s="71">
        <f t="shared" ref="F36:I36" si="12">SUM(F14:F33)</f>
        <v>0</v>
      </c>
      <c r="G36" s="71">
        <f t="shared" si="12"/>
        <v>0</v>
      </c>
      <c r="H36" s="71">
        <f t="shared" si="12"/>
        <v>0</v>
      </c>
      <c r="I36" s="43">
        <f t="shared" si="12"/>
        <v>0</v>
      </c>
      <c r="J36" s="43">
        <f>SUM(J34:J35)</f>
        <v>0</v>
      </c>
      <c r="K36" s="43">
        <f>SUM(K34:K35)</f>
        <v>0</v>
      </c>
      <c r="L36" s="43">
        <f>SUM(L34:L35)</f>
        <v>0</v>
      </c>
    </row>
    <row r="37" spans="1:12" ht="13.5" thickTop="1" x14ac:dyDescent="0.2">
      <c r="A37" s="21"/>
      <c r="B37" s="72"/>
      <c r="C37" s="73"/>
      <c r="D37" s="73"/>
      <c r="E37" s="73"/>
      <c r="F37" s="73"/>
      <c r="G37" s="73"/>
      <c r="H37" s="73"/>
      <c r="I37" s="24"/>
      <c r="J37" s="24"/>
      <c r="K37" s="24"/>
    </row>
    <row r="38" spans="1:12" x14ac:dyDescent="0.2">
      <c r="B38" s="74" t="s">
        <v>112</v>
      </c>
      <c r="C38" s="75"/>
      <c r="D38" s="75"/>
      <c r="E38" s="75"/>
      <c r="F38" s="75"/>
      <c r="G38" s="75"/>
      <c r="H38" s="75"/>
    </row>
    <row r="39" spans="1:12" x14ac:dyDescent="0.2">
      <c r="B39" s="74" t="s">
        <v>113</v>
      </c>
      <c r="C39" s="75"/>
      <c r="D39" s="75"/>
      <c r="E39" s="75"/>
      <c r="F39" s="75"/>
      <c r="G39" s="75"/>
      <c r="H39" s="75"/>
    </row>
  </sheetData>
  <dataConsolidate/>
  <mergeCells count="6">
    <mergeCell ref="A1:D1"/>
    <mergeCell ref="C4:E4"/>
    <mergeCell ref="C5:E5"/>
    <mergeCell ref="C9:E9"/>
    <mergeCell ref="C8:E8"/>
    <mergeCell ref="C6:E6"/>
  </mergeCells>
  <phoneticPr fontId="0" type="noConversion"/>
  <dataValidations count="3">
    <dataValidation type="whole" allowBlank="1" showInputMessage="1" showErrorMessage="1" error="Please add a numeric value" sqref="E34:E36 G34:G36 D34:D36 D23 G22:G23 E22:E23 F23 F34:F36" xr:uid="{00000000-0002-0000-0100-000000000000}">
      <formula1>0</formula1>
      <formula2>99999999999999</formula2>
    </dataValidation>
    <dataValidation type="list" allowBlank="1" showInputMessage="1" showErrorMessage="1" sqref="C5:E5" xr:uid="{00000000-0002-0000-0100-000001000000}">
      <formula1>instlist</formula1>
    </dataValidation>
    <dataValidation allowBlank="1" showInputMessage="1" showErrorMessage="1" promptTitle="First-Professional" prompt="Only SLU and Wash. U. should complete this portion of the survey." sqref="J20:L23" xr:uid="{00000000-0002-0000-0100-000002000000}"/>
  </dataValidations>
  <pageMargins left="0.36" right="0.25" top="0.51" bottom="0.5" header="0.28000000000000003" footer="0.5"/>
  <pageSetup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17"/>
  <sheetViews>
    <sheetView workbookViewId="0">
      <selection sqref="A1:XFD1048576"/>
    </sheetView>
  </sheetViews>
  <sheetFormatPr defaultRowHeight="12.75" x14ac:dyDescent="0.2"/>
  <cols>
    <col min="1" max="1" width="70.7109375" customWidth="1"/>
  </cols>
  <sheetData>
    <row r="1" spans="1:4" ht="15" x14ac:dyDescent="0.25">
      <c r="A1" s="14" t="s">
        <v>41</v>
      </c>
      <c r="B1" s="14" t="s">
        <v>64</v>
      </c>
      <c r="C1" s="14" t="s">
        <v>63</v>
      </c>
      <c r="D1" s="14" t="s">
        <v>45</v>
      </c>
    </row>
    <row r="2" spans="1:4" x14ac:dyDescent="0.2">
      <c r="A2" s="14" t="s">
        <v>111</v>
      </c>
      <c r="B2" s="18" t="s">
        <v>93</v>
      </c>
      <c r="C2" s="14" t="s">
        <v>94</v>
      </c>
      <c r="D2" t="s">
        <v>95</v>
      </c>
    </row>
    <row r="3" spans="1:4" x14ac:dyDescent="0.2">
      <c r="A3" s="14" t="s">
        <v>109</v>
      </c>
      <c r="B3" s="18" t="s">
        <v>91</v>
      </c>
      <c r="C3" s="18" t="s">
        <v>92</v>
      </c>
      <c r="D3" t="s">
        <v>95</v>
      </c>
    </row>
    <row r="4" spans="1:4" x14ac:dyDescent="0.2">
      <c r="A4" t="s">
        <v>29</v>
      </c>
      <c r="B4" t="s">
        <v>65</v>
      </c>
      <c r="C4" t="s">
        <v>66</v>
      </c>
      <c r="D4" t="s">
        <v>95</v>
      </c>
    </row>
    <row r="5" spans="1:4" x14ac:dyDescent="0.2">
      <c r="A5" t="s">
        <v>30</v>
      </c>
      <c r="B5" t="s">
        <v>67</v>
      </c>
      <c r="C5" t="s">
        <v>68</v>
      </c>
      <c r="D5" t="s">
        <v>96</v>
      </c>
    </row>
    <row r="6" spans="1:4" x14ac:dyDescent="0.2">
      <c r="A6" t="s">
        <v>31</v>
      </c>
      <c r="B6" t="s">
        <v>69</v>
      </c>
      <c r="C6" t="s">
        <v>70</v>
      </c>
      <c r="D6" t="s">
        <v>95</v>
      </c>
    </row>
    <row r="7" spans="1:4" x14ac:dyDescent="0.2">
      <c r="A7" t="s">
        <v>32</v>
      </c>
      <c r="B7" t="s">
        <v>71</v>
      </c>
      <c r="C7" t="s">
        <v>72</v>
      </c>
      <c r="D7" t="s">
        <v>95</v>
      </c>
    </row>
    <row r="8" spans="1:4" x14ac:dyDescent="0.2">
      <c r="A8" t="s">
        <v>115</v>
      </c>
      <c r="B8" s="76" t="s">
        <v>116</v>
      </c>
      <c r="C8" t="s">
        <v>94</v>
      </c>
      <c r="D8" t="s">
        <v>95</v>
      </c>
    </row>
    <row r="9" spans="1:4" x14ac:dyDescent="0.2">
      <c r="A9" t="s">
        <v>33</v>
      </c>
      <c r="B9" t="s">
        <v>73</v>
      </c>
      <c r="C9" t="s">
        <v>74</v>
      </c>
      <c r="D9" t="s">
        <v>95</v>
      </c>
    </row>
    <row r="10" spans="1:4" x14ac:dyDescent="0.2">
      <c r="A10" s="14" t="s">
        <v>110</v>
      </c>
      <c r="B10" t="s">
        <v>75</v>
      </c>
      <c r="C10" t="s">
        <v>76</v>
      </c>
      <c r="D10" t="s">
        <v>95</v>
      </c>
    </row>
    <row r="11" spans="1:4" x14ac:dyDescent="0.2">
      <c r="A11" t="s">
        <v>34</v>
      </c>
      <c r="B11" t="s">
        <v>77</v>
      </c>
      <c r="C11" t="s">
        <v>78</v>
      </c>
      <c r="D11" t="s">
        <v>95</v>
      </c>
    </row>
    <row r="12" spans="1:4" x14ac:dyDescent="0.2">
      <c r="A12" t="s">
        <v>35</v>
      </c>
      <c r="B12" t="s">
        <v>79</v>
      </c>
      <c r="C12" t="s">
        <v>80</v>
      </c>
      <c r="D12" t="s">
        <v>95</v>
      </c>
    </row>
    <row r="13" spans="1:4" x14ac:dyDescent="0.2">
      <c r="A13" t="s">
        <v>36</v>
      </c>
      <c r="B13" t="s">
        <v>81</v>
      </c>
      <c r="C13" t="s">
        <v>82</v>
      </c>
      <c r="D13" t="s">
        <v>95</v>
      </c>
    </row>
    <row r="14" spans="1:4" x14ac:dyDescent="0.2">
      <c r="A14" t="s">
        <v>37</v>
      </c>
      <c r="B14" t="s">
        <v>83</v>
      </c>
      <c r="C14" t="s">
        <v>84</v>
      </c>
      <c r="D14" t="s">
        <v>95</v>
      </c>
    </row>
    <row r="15" spans="1:4" x14ac:dyDescent="0.2">
      <c r="A15" t="s">
        <v>38</v>
      </c>
      <c r="B15" t="s">
        <v>85</v>
      </c>
      <c r="C15" t="s">
        <v>86</v>
      </c>
      <c r="D15" t="s">
        <v>95</v>
      </c>
    </row>
    <row r="16" spans="1:4" x14ac:dyDescent="0.2">
      <c r="A16" t="s">
        <v>39</v>
      </c>
      <c r="B16" t="s">
        <v>87</v>
      </c>
      <c r="C16" t="s">
        <v>88</v>
      </c>
      <c r="D16" t="s">
        <v>95</v>
      </c>
    </row>
    <row r="17" spans="1:4" x14ac:dyDescent="0.2">
      <c r="A17" t="s">
        <v>40</v>
      </c>
      <c r="B17" t="s">
        <v>89</v>
      </c>
      <c r="C17" t="s">
        <v>90</v>
      </c>
      <c r="D17" t="s">
        <v>95</v>
      </c>
    </row>
  </sheetData>
  <sortState xmlns:xlrd2="http://schemas.microsoft.com/office/spreadsheetml/2017/richdata2" ref="A2:D56">
    <sortCondition ref="A2:A5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Q26"/>
  <sheetViews>
    <sheetView workbookViewId="0">
      <selection activeCell="D2" sqref="D2"/>
    </sheetView>
  </sheetViews>
  <sheetFormatPr defaultRowHeight="12.75" x14ac:dyDescent="0.2"/>
  <cols>
    <col min="2" max="2" width="13.5703125" bestFit="1" customWidth="1"/>
    <col min="3" max="3" width="5.85546875" bestFit="1" customWidth="1"/>
    <col min="4" max="4" width="9.28515625" customWidth="1"/>
    <col min="5" max="5" width="5.42578125" bestFit="1" customWidth="1"/>
    <col min="6" max="6" width="33.7109375" customWidth="1"/>
    <col min="7" max="7" width="15.140625" bestFit="1" customWidth="1"/>
  </cols>
  <sheetData>
    <row r="1" spans="1:17" ht="51" x14ac:dyDescent="0.2">
      <c r="A1" s="15" t="s">
        <v>43</v>
      </c>
      <c r="B1" s="15" t="s">
        <v>44</v>
      </c>
      <c r="C1" s="15" t="s">
        <v>45</v>
      </c>
      <c r="D1" s="17" t="s">
        <v>46</v>
      </c>
      <c r="E1" s="16" t="s">
        <v>47</v>
      </c>
      <c r="F1" s="16" t="s">
        <v>48</v>
      </c>
      <c r="G1" s="16" t="s">
        <v>49</v>
      </c>
      <c r="H1" s="16" t="s">
        <v>11</v>
      </c>
      <c r="I1" s="16" t="s">
        <v>50</v>
      </c>
      <c r="J1" s="16" t="s">
        <v>51</v>
      </c>
      <c r="K1" s="16" t="s">
        <v>52</v>
      </c>
      <c r="L1" s="16" t="s">
        <v>53</v>
      </c>
      <c r="M1" s="16" t="s">
        <v>54</v>
      </c>
      <c r="N1" s="16" t="s">
        <v>55</v>
      </c>
      <c r="O1" s="16" t="s">
        <v>56</v>
      </c>
      <c r="P1" s="16" t="s">
        <v>57</v>
      </c>
      <c r="Q1" s="16" t="s">
        <v>58</v>
      </c>
    </row>
    <row r="2" spans="1:17" x14ac:dyDescent="0.2">
      <c r="A2" t="s">
        <v>59</v>
      </c>
      <c r="B2" t="str">
        <f>IF('DHE-02'!$C$5=0," ",'DHE-02'!$C$5)</f>
        <v xml:space="preserve"> </v>
      </c>
      <c r="C2" t="str">
        <f>IF(B2="Wentworth Military Academy","I2Y",IF(B2=" "," ","I4Y"))</f>
        <v xml:space="preserve"> </v>
      </c>
      <c r="D2" s="19" t="str">
        <f>'DHE-02'!$C$7</f>
        <v>Fall 2025</v>
      </c>
      <c r="E2">
        <f>'DHE-02'!A14</f>
        <v>1</v>
      </c>
      <c r="F2" t="str">
        <f>'DHE-02'!B14</f>
        <v>Degree-seeking, First-Time Undergraduates</v>
      </c>
      <c r="G2" s="23" t="s">
        <v>61</v>
      </c>
      <c r="H2" t="str">
        <f>'DHE-02'!C14</f>
        <v>Full-time</v>
      </c>
      <c r="I2">
        <f>'DHE-02'!D14</f>
        <v>0</v>
      </c>
      <c r="J2">
        <f>'DHE-02'!E14</f>
        <v>0</v>
      </c>
      <c r="K2">
        <f>'DHE-02'!F14</f>
        <v>0</v>
      </c>
      <c r="L2">
        <f>'DHE-02'!G14</f>
        <v>0</v>
      </c>
      <c r="M2">
        <f>'DHE-02'!H14</f>
        <v>0</v>
      </c>
      <c r="N2">
        <f>'DHE-02'!I14</f>
        <v>0</v>
      </c>
      <c r="O2">
        <f>'DHE-02'!J14</f>
        <v>0</v>
      </c>
      <c r="P2">
        <f>'DHE-02'!K14</f>
        <v>0</v>
      </c>
      <c r="Q2">
        <f>'DHE-02'!L14</f>
        <v>0</v>
      </c>
    </row>
    <row r="3" spans="1:17" x14ac:dyDescent="0.2">
      <c r="A3" t="s">
        <v>59</v>
      </c>
      <c r="B3" t="str">
        <f>IF('DHE-02'!$C$5=0," ",'DHE-02'!$C$5)</f>
        <v xml:space="preserve"> </v>
      </c>
      <c r="C3" t="str">
        <f t="shared" ref="C3:C21" si="0">IF(B3="Wentworth Military Academy","I2Y",IF(B3=" "," ","I4Y"))</f>
        <v xml:space="preserve"> </v>
      </c>
      <c r="D3" s="19" t="str">
        <f>'DHE-02'!$C$7</f>
        <v>Fall 2025</v>
      </c>
      <c r="E3">
        <f>E2</f>
        <v>1</v>
      </c>
      <c r="F3" t="str">
        <f>F2</f>
        <v>Degree-seeking, First-Time Undergraduates</v>
      </c>
      <c r="G3" s="23" t="s">
        <v>61</v>
      </c>
      <c r="H3" t="str">
        <f>'DHE-02'!C15</f>
        <v>Part-time</v>
      </c>
      <c r="I3">
        <f>'DHE-02'!D15</f>
        <v>0</v>
      </c>
      <c r="J3">
        <f>'DHE-02'!E15</f>
        <v>0</v>
      </c>
      <c r="K3">
        <f>'DHE-02'!F15</f>
        <v>0</v>
      </c>
      <c r="L3">
        <f>'DHE-02'!G15</f>
        <v>0</v>
      </c>
      <c r="M3">
        <f>'DHE-02'!H15</f>
        <v>0</v>
      </c>
      <c r="N3">
        <f>'DHE-02'!I15</f>
        <v>0</v>
      </c>
      <c r="O3">
        <f>'DHE-02'!J15</f>
        <v>0</v>
      </c>
      <c r="P3">
        <f>'DHE-02'!K15</f>
        <v>0</v>
      </c>
      <c r="Q3">
        <f>'DHE-02'!L15</f>
        <v>0</v>
      </c>
    </row>
    <row r="4" spans="1:17" x14ac:dyDescent="0.2">
      <c r="A4" t="s">
        <v>59</v>
      </c>
      <c r="B4" t="str">
        <f>IF('DHE-02'!$C$5=0," ",'DHE-02'!$C$5)</f>
        <v xml:space="preserve"> </v>
      </c>
      <c r="C4" t="str">
        <f t="shared" si="0"/>
        <v xml:space="preserve"> </v>
      </c>
      <c r="D4" s="19" t="str">
        <f>'DHE-02'!$C$7</f>
        <v>Fall 2025</v>
      </c>
      <c r="E4">
        <f>'DHE-02'!A16</f>
        <v>2</v>
      </c>
      <c r="F4" t="str">
        <f>'DHE-02'!B16</f>
        <v>All Other Degree-Seeking Undergraduates</v>
      </c>
      <c r="G4" s="23" t="s">
        <v>61</v>
      </c>
      <c r="H4" t="str">
        <f>'DHE-02'!C16</f>
        <v>Full-time</v>
      </c>
      <c r="I4">
        <f>'DHE-02'!D16</f>
        <v>0</v>
      </c>
      <c r="J4">
        <f>'DHE-02'!E16</f>
        <v>0</v>
      </c>
      <c r="K4">
        <f>'DHE-02'!F16</f>
        <v>0</v>
      </c>
      <c r="L4">
        <f>'DHE-02'!G16</f>
        <v>0</v>
      </c>
      <c r="M4">
        <f>'DHE-02'!H16</f>
        <v>0</v>
      </c>
      <c r="N4">
        <f>'DHE-02'!I16</f>
        <v>0</v>
      </c>
      <c r="O4">
        <f>'DHE-02'!J16</f>
        <v>0</v>
      </c>
      <c r="P4">
        <f>'DHE-02'!K16</f>
        <v>0</v>
      </c>
      <c r="Q4">
        <f>'DHE-02'!L16</f>
        <v>0</v>
      </c>
    </row>
    <row r="5" spans="1:17" x14ac:dyDescent="0.2">
      <c r="A5" t="s">
        <v>59</v>
      </c>
      <c r="B5" t="str">
        <f>IF('DHE-02'!$C$5=0," ",'DHE-02'!$C$5)</f>
        <v xml:space="preserve"> </v>
      </c>
      <c r="C5" t="str">
        <f t="shared" si="0"/>
        <v xml:space="preserve"> </v>
      </c>
      <c r="D5" s="19" t="str">
        <f>'DHE-02'!$C$7</f>
        <v>Fall 2025</v>
      </c>
      <c r="E5">
        <f>E4</f>
        <v>2</v>
      </c>
      <c r="F5" t="str">
        <f>F4</f>
        <v>All Other Degree-Seeking Undergraduates</v>
      </c>
      <c r="G5" s="23" t="s">
        <v>61</v>
      </c>
      <c r="H5" t="str">
        <f>'DHE-02'!C17</f>
        <v>Part-time</v>
      </c>
      <c r="I5">
        <f>'DHE-02'!D17</f>
        <v>0</v>
      </c>
      <c r="J5">
        <f>'DHE-02'!E17</f>
        <v>0</v>
      </c>
      <c r="K5">
        <f>'DHE-02'!F17</f>
        <v>0</v>
      </c>
      <c r="L5">
        <f>'DHE-02'!G17</f>
        <v>0</v>
      </c>
      <c r="M5">
        <f>'DHE-02'!H17</f>
        <v>0</v>
      </c>
      <c r="N5">
        <f>'DHE-02'!I17</f>
        <v>0</v>
      </c>
      <c r="O5">
        <f>'DHE-02'!J17</f>
        <v>0</v>
      </c>
      <c r="P5">
        <f>'DHE-02'!K17</f>
        <v>0</v>
      </c>
      <c r="Q5">
        <f>'DHE-02'!L17</f>
        <v>0</v>
      </c>
    </row>
    <row r="6" spans="1:17" x14ac:dyDescent="0.2">
      <c r="A6" t="s">
        <v>59</v>
      </c>
      <c r="B6" t="str">
        <f>IF('DHE-02'!$C$5=0," ",'DHE-02'!$C$5)</f>
        <v xml:space="preserve"> </v>
      </c>
      <c r="C6" t="str">
        <f t="shared" si="0"/>
        <v xml:space="preserve"> </v>
      </c>
      <c r="D6" s="19" t="str">
        <f>'DHE-02'!$C$7</f>
        <v>Fall 2025</v>
      </c>
      <c r="E6">
        <f>'DHE-02'!A18</f>
        <v>3</v>
      </c>
      <c r="F6" t="str">
        <f>'DHE-02'!B18</f>
        <v>Non-Degree-Seeking Undergraduates</v>
      </c>
      <c r="G6" s="23" t="s">
        <v>61</v>
      </c>
      <c r="H6" t="str">
        <f>'DHE-02'!C18</f>
        <v>Full-time</v>
      </c>
      <c r="I6">
        <f>'DHE-02'!D18</f>
        <v>0</v>
      </c>
      <c r="J6">
        <f>'DHE-02'!E18</f>
        <v>0</v>
      </c>
      <c r="K6">
        <f>'DHE-02'!F18</f>
        <v>0</v>
      </c>
      <c r="L6">
        <f>'DHE-02'!G18</f>
        <v>0</v>
      </c>
      <c r="M6">
        <f>'DHE-02'!H18</f>
        <v>0</v>
      </c>
      <c r="N6">
        <f>'DHE-02'!I18</f>
        <v>0</v>
      </c>
      <c r="O6">
        <f>'DHE-02'!J18</f>
        <v>0</v>
      </c>
      <c r="P6">
        <f>'DHE-02'!K18</f>
        <v>0</v>
      </c>
      <c r="Q6">
        <f>'DHE-02'!L18</f>
        <v>0</v>
      </c>
    </row>
    <row r="7" spans="1:17" x14ac:dyDescent="0.2">
      <c r="A7" t="s">
        <v>59</v>
      </c>
      <c r="B7" t="str">
        <f>IF('DHE-02'!$C$5=0," ",'DHE-02'!$C$5)</f>
        <v xml:space="preserve"> </v>
      </c>
      <c r="C7" t="str">
        <f t="shared" si="0"/>
        <v xml:space="preserve"> </v>
      </c>
      <c r="D7" s="19" t="str">
        <f>'DHE-02'!$C$7</f>
        <v>Fall 2025</v>
      </c>
      <c r="E7">
        <f>E6</f>
        <v>3</v>
      </c>
      <c r="F7" t="str">
        <f>F6</f>
        <v>Non-Degree-Seeking Undergraduates</v>
      </c>
      <c r="G7" s="23" t="s">
        <v>61</v>
      </c>
      <c r="H7" t="str">
        <f>'DHE-02'!C19</f>
        <v>Part-time</v>
      </c>
      <c r="I7">
        <f>'DHE-02'!D19</f>
        <v>0</v>
      </c>
      <c r="J7">
        <f>'DHE-02'!E19</f>
        <v>0</v>
      </c>
      <c r="K7">
        <f>'DHE-02'!F19</f>
        <v>0</v>
      </c>
      <c r="L7">
        <f>'DHE-02'!G19</f>
        <v>0</v>
      </c>
      <c r="M7">
        <f>'DHE-02'!H19</f>
        <v>0</v>
      </c>
      <c r="N7">
        <f>'DHE-02'!I19</f>
        <v>0</v>
      </c>
      <c r="O7">
        <f>'DHE-02'!J19</f>
        <v>0</v>
      </c>
      <c r="P7">
        <f>'DHE-02'!K19</f>
        <v>0</v>
      </c>
      <c r="Q7">
        <f>'DHE-02'!L19</f>
        <v>0</v>
      </c>
    </row>
    <row r="8" spans="1:17" x14ac:dyDescent="0.2">
      <c r="A8" t="s">
        <v>59</v>
      </c>
      <c r="B8" t="str">
        <f>IF('DHE-02'!$C$5=0," ",'DHE-02'!$C$5)</f>
        <v xml:space="preserve"> </v>
      </c>
      <c r="C8" t="str">
        <f t="shared" si="0"/>
        <v xml:space="preserve"> </v>
      </c>
      <c r="D8" s="19" t="str">
        <f>'DHE-02'!$C$7</f>
        <v>Fall 2025</v>
      </c>
      <c r="E8">
        <f>'DHE-02'!A20</f>
        <v>4.0999999999999996</v>
      </c>
      <c r="F8" t="str">
        <f>'DHE-02'!B20</f>
        <v>Law - First-Professional</v>
      </c>
      <c r="G8" s="22" t="s">
        <v>60</v>
      </c>
      <c r="H8" t="str">
        <f>'DHE-02'!C20</f>
        <v>Full-time</v>
      </c>
      <c r="I8">
        <f>'DHE-02'!D20</f>
        <v>0</v>
      </c>
      <c r="J8">
        <f>'DHE-02'!E20</f>
        <v>0</v>
      </c>
      <c r="K8">
        <f>'DHE-02'!F20</f>
        <v>0</v>
      </c>
      <c r="L8">
        <f>'DHE-02'!G20</f>
        <v>0</v>
      </c>
      <c r="M8">
        <f>'DHE-02'!H20</f>
        <v>0</v>
      </c>
      <c r="N8">
        <f>'DHE-02'!I20</f>
        <v>0</v>
      </c>
      <c r="O8">
        <f>'DHE-02'!J20</f>
        <v>0</v>
      </c>
      <c r="P8">
        <f>'DHE-02'!K20</f>
        <v>0</v>
      </c>
      <c r="Q8">
        <f>'DHE-02'!L20</f>
        <v>0</v>
      </c>
    </row>
    <row r="9" spans="1:17" x14ac:dyDescent="0.2">
      <c r="A9" t="s">
        <v>59</v>
      </c>
      <c r="B9" t="str">
        <f>IF('DHE-02'!$C$5=0," ",'DHE-02'!$C$5)</f>
        <v xml:space="preserve"> </v>
      </c>
      <c r="C9" t="str">
        <f t="shared" si="0"/>
        <v xml:space="preserve"> </v>
      </c>
      <c r="D9" s="19" t="str">
        <f>'DHE-02'!$C$7</f>
        <v>Fall 2025</v>
      </c>
      <c r="E9">
        <f>E8</f>
        <v>4.0999999999999996</v>
      </c>
      <c r="F9" t="str">
        <f>F8</f>
        <v>Law - First-Professional</v>
      </c>
      <c r="G9" s="22" t="s">
        <v>60</v>
      </c>
      <c r="H9" t="str">
        <f>'DHE-02'!C21</f>
        <v>Part-time</v>
      </c>
      <c r="I9">
        <f>'DHE-02'!D21</f>
        <v>0</v>
      </c>
      <c r="J9">
        <f>'DHE-02'!E21</f>
        <v>0</v>
      </c>
      <c r="K9">
        <f>'DHE-02'!F21</f>
        <v>0</v>
      </c>
      <c r="L9">
        <f>'DHE-02'!G21</f>
        <v>0</v>
      </c>
      <c r="M9">
        <f>'DHE-02'!H21</f>
        <v>0</v>
      </c>
      <c r="N9">
        <f>'DHE-02'!I21</f>
        <v>0</v>
      </c>
      <c r="O9">
        <f>'DHE-02'!J21</f>
        <v>0</v>
      </c>
      <c r="P9">
        <f>'DHE-02'!K21</f>
        <v>0</v>
      </c>
      <c r="Q9">
        <f>'DHE-02'!L21</f>
        <v>0</v>
      </c>
    </row>
    <row r="10" spans="1:17" x14ac:dyDescent="0.2">
      <c r="A10" t="s">
        <v>59</v>
      </c>
      <c r="B10" t="str">
        <f>IF('DHE-02'!$C$5=0," ",'DHE-02'!$C$5)</f>
        <v xml:space="preserve"> </v>
      </c>
      <c r="C10" t="str">
        <f t="shared" si="0"/>
        <v xml:space="preserve"> </v>
      </c>
      <c r="D10" s="19" t="str">
        <f>'DHE-02'!$C$7</f>
        <v>Fall 2025</v>
      </c>
      <c r="E10">
        <f>'DHE-02'!A22</f>
        <v>4.2</v>
      </c>
      <c r="F10" t="str">
        <f>'DHE-02'!B22</f>
        <v>Health - First-Professional</v>
      </c>
      <c r="G10" s="22" t="s">
        <v>60</v>
      </c>
      <c r="H10" t="str">
        <f>'DHE-02'!C22</f>
        <v>Full-time</v>
      </c>
      <c r="I10">
        <f>'DHE-02'!D22</f>
        <v>0</v>
      </c>
      <c r="J10">
        <f>'DHE-02'!E22</f>
        <v>0</v>
      </c>
      <c r="K10">
        <f>'DHE-02'!F22</f>
        <v>0</v>
      </c>
      <c r="L10">
        <f>'DHE-02'!G22</f>
        <v>0</v>
      </c>
      <c r="M10">
        <f>'DHE-02'!H22</f>
        <v>0</v>
      </c>
      <c r="N10">
        <f>'DHE-02'!I22</f>
        <v>0</v>
      </c>
      <c r="O10">
        <f>'DHE-02'!J22</f>
        <v>0</v>
      </c>
      <c r="P10">
        <f>'DHE-02'!K22</f>
        <v>0</v>
      </c>
      <c r="Q10">
        <f>'DHE-02'!L22</f>
        <v>0</v>
      </c>
    </row>
    <row r="11" spans="1:17" x14ac:dyDescent="0.2">
      <c r="A11" t="s">
        <v>59</v>
      </c>
      <c r="B11" t="str">
        <f>IF('DHE-02'!$C$5=0," ",'DHE-02'!$C$5)</f>
        <v xml:space="preserve"> </v>
      </c>
      <c r="C11" t="str">
        <f t="shared" si="0"/>
        <v xml:space="preserve"> </v>
      </c>
      <c r="D11" s="19" t="str">
        <f>'DHE-02'!$C$7</f>
        <v>Fall 2025</v>
      </c>
      <c r="E11">
        <f>E10</f>
        <v>4.2</v>
      </c>
      <c r="F11" t="str">
        <f>F10</f>
        <v>Health - First-Professional</v>
      </c>
      <c r="G11" s="22" t="s">
        <v>60</v>
      </c>
      <c r="H11" t="str">
        <f>'DHE-02'!C23</f>
        <v>Part-time</v>
      </c>
      <c r="I11">
        <f>'DHE-02'!D23</f>
        <v>0</v>
      </c>
      <c r="J11">
        <f>'DHE-02'!E23</f>
        <v>0</v>
      </c>
      <c r="K11">
        <f>'DHE-02'!F23</f>
        <v>0</v>
      </c>
      <c r="L11">
        <f>'DHE-02'!G23</f>
        <v>0</v>
      </c>
      <c r="M11">
        <f>'DHE-02'!H23</f>
        <v>0</v>
      </c>
      <c r="N11">
        <f>'DHE-02'!I23</f>
        <v>0</v>
      </c>
      <c r="O11">
        <f>'DHE-02'!J23</f>
        <v>0</v>
      </c>
      <c r="P11">
        <f>'DHE-02'!K23</f>
        <v>0</v>
      </c>
      <c r="Q11">
        <f>'DHE-02'!L23</f>
        <v>0</v>
      </c>
    </row>
    <row r="12" spans="1:17" x14ac:dyDescent="0.2">
      <c r="A12" t="s">
        <v>59</v>
      </c>
      <c r="B12" t="str">
        <f>IF('DHE-02'!$C$5=0," ",'DHE-02'!$C$5)</f>
        <v xml:space="preserve"> </v>
      </c>
      <c r="C12" t="str">
        <f t="shared" si="0"/>
        <v xml:space="preserve"> </v>
      </c>
      <c r="D12" s="19" t="str">
        <f>'DHE-02'!$C$7</f>
        <v>Fall 2025</v>
      </c>
      <c r="E12">
        <f>'DHE-02'!A24</f>
        <v>5</v>
      </c>
      <c r="F12" t="str">
        <f>'DHE-02'!B24</f>
        <v>Postbaccalaureate Non-Degree-Seeking</v>
      </c>
      <c r="G12" s="22" t="s">
        <v>62</v>
      </c>
      <c r="H12" t="str">
        <f>'DHE-02'!C24</f>
        <v>Full-time</v>
      </c>
      <c r="I12">
        <f>'DHE-02'!D24</f>
        <v>0</v>
      </c>
      <c r="J12">
        <f>'DHE-02'!E24</f>
        <v>0</v>
      </c>
      <c r="K12">
        <f>'DHE-02'!F24</f>
        <v>0</v>
      </c>
      <c r="L12">
        <f>'DHE-02'!G24</f>
        <v>0</v>
      </c>
      <c r="M12">
        <f>'DHE-02'!H24</f>
        <v>0</v>
      </c>
      <c r="N12">
        <f>'DHE-02'!I24</f>
        <v>0</v>
      </c>
      <c r="O12">
        <f>'DHE-02'!J24</f>
        <v>0</v>
      </c>
      <c r="P12">
        <f>'DHE-02'!K24</f>
        <v>0</v>
      </c>
      <c r="Q12">
        <f>'DHE-02'!L24</f>
        <v>0</v>
      </c>
    </row>
    <row r="13" spans="1:17" x14ac:dyDescent="0.2">
      <c r="A13" t="s">
        <v>59</v>
      </c>
      <c r="B13" t="str">
        <f>IF('DHE-02'!$C$5=0," ",'DHE-02'!$C$5)</f>
        <v xml:space="preserve"> </v>
      </c>
      <c r="C13" t="str">
        <f t="shared" si="0"/>
        <v xml:space="preserve"> </v>
      </c>
      <c r="D13" s="19" t="str">
        <f>'DHE-02'!$C$7</f>
        <v>Fall 2025</v>
      </c>
      <c r="E13">
        <f>E12</f>
        <v>5</v>
      </c>
      <c r="F13" t="str">
        <f>F12</f>
        <v>Postbaccalaureate Non-Degree-Seeking</v>
      </c>
      <c r="G13" s="22" t="s">
        <v>62</v>
      </c>
      <c r="H13" t="str">
        <f>'DHE-02'!C25</f>
        <v>Part-time</v>
      </c>
      <c r="I13">
        <f>'DHE-02'!D25</f>
        <v>0</v>
      </c>
      <c r="J13">
        <f>'DHE-02'!E25</f>
        <v>0</v>
      </c>
      <c r="K13">
        <f>'DHE-02'!F25</f>
        <v>0</v>
      </c>
      <c r="L13">
        <f>'DHE-02'!G25</f>
        <v>0</v>
      </c>
      <c r="M13">
        <f>'DHE-02'!H25</f>
        <v>0</v>
      </c>
      <c r="N13">
        <f>'DHE-02'!I25</f>
        <v>0</v>
      </c>
      <c r="O13">
        <f>'DHE-02'!J25</f>
        <v>0</v>
      </c>
      <c r="P13">
        <f>'DHE-02'!K25</f>
        <v>0</v>
      </c>
      <c r="Q13">
        <f>'DHE-02'!L25</f>
        <v>0</v>
      </c>
    </row>
    <row r="14" spans="1:17" x14ac:dyDescent="0.2">
      <c r="A14" t="s">
        <v>59</v>
      </c>
      <c r="B14" t="str">
        <f>IF('DHE-02'!$C$5=0," ",'DHE-02'!$C$5)</f>
        <v xml:space="preserve"> </v>
      </c>
      <c r="C14" t="str">
        <f t="shared" si="0"/>
        <v xml:space="preserve"> </v>
      </c>
      <c r="D14" s="19" t="str">
        <f>'DHE-02'!$C$7</f>
        <v>Fall 2025</v>
      </c>
      <c r="E14">
        <f>'DHE-02'!A26</f>
        <v>9</v>
      </c>
      <c r="F14" t="str">
        <f>'DHE-02'!B26</f>
        <v>Postbaccalaureate Certificate</v>
      </c>
      <c r="G14" s="22" t="s">
        <v>62</v>
      </c>
      <c r="H14" t="str">
        <f>'DHE-02'!C26</f>
        <v>Full-time</v>
      </c>
      <c r="I14">
        <f>'DHE-02'!D26</f>
        <v>0</v>
      </c>
      <c r="J14">
        <f>'DHE-02'!E26</f>
        <v>0</v>
      </c>
      <c r="K14">
        <f>'DHE-02'!F26</f>
        <v>0</v>
      </c>
      <c r="L14">
        <f>'DHE-02'!G26</f>
        <v>0</v>
      </c>
      <c r="M14">
        <f>'DHE-02'!H26</f>
        <v>0</v>
      </c>
      <c r="N14">
        <f>'DHE-02'!I26</f>
        <v>0</v>
      </c>
      <c r="O14">
        <f>'DHE-02'!J26</f>
        <v>0</v>
      </c>
      <c r="P14">
        <f>'DHE-02'!K26</f>
        <v>0</v>
      </c>
      <c r="Q14">
        <f>'DHE-02'!L26</f>
        <v>0</v>
      </c>
    </row>
    <row r="15" spans="1:17" x14ac:dyDescent="0.2">
      <c r="A15" t="s">
        <v>59</v>
      </c>
      <c r="B15" t="str">
        <f>IF('DHE-02'!$C$5=0," ",'DHE-02'!$C$5)</f>
        <v xml:space="preserve"> </v>
      </c>
      <c r="C15" t="str">
        <f t="shared" si="0"/>
        <v xml:space="preserve"> </v>
      </c>
      <c r="D15" s="19" t="str">
        <f>'DHE-02'!$C$7</f>
        <v>Fall 2025</v>
      </c>
      <c r="E15">
        <f>E14</f>
        <v>9</v>
      </c>
      <c r="F15" t="str">
        <f>F14</f>
        <v>Postbaccalaureate Certificate</v>
      </c>
      <c r="G15" s="22" t="s">
        <v>62</v>
      </c>
      <c r="H15" t="str">
        <f>'DHE-02'!C27</f>
        <v>Part-time</v>
      </c>
      <c r="I15">
        <f>'DHE-02'!D27</f>
        <v>0</v>
      </c>
      <c r="J15">
        <f>'DHE-02'!E27</f>
        <v>0</v>
      </c>
      <c r="K15">
        <f>'DHE-02'!F27</f>
        <v>0</v>
      </c>
      <c r="L15">
        <f>'DHE-02'!G27</f>
        <v>0</v>
      </c>
      <c r="M15">
        <f>'DHE-02'!H27</f>
        <v>0</v>
      </c>
      <c r="N15">
        <f>'DHE-02'!I27</f>
        <v>0</v>
      </c>
      <c r="O15">
        <f>'DHE-02'!J27</f>
        <v>0</v>
      </c>
      <c r="P15">
        <f>'DHE-02'!K27</f>
        <v>0</v>
      </c>
      <c r="Q15">
        <f>'DHE-02'!L27</f>
        <v>0</v>
      </c>
    </row>
    <row r="16" spans="1:17" x14ac:dyDescent="0.2">
      <c r="A16" t="s">
        <v>59</v>
      </c>
      <c r="B16" t="str">
        <f>IF('DHE-02'!$C$5=0," ",'DHE-02'!$C$5)</f>
        <v xml:space="preserve"> </v>
      </c>
      <c r="C16" t="str">
        <f t="shared" si="0"/>
        <v xml:space="preserve"> </v>
      </c>
      <c r="D16" s="19" t="str">
        <f>'DHE-02'!$C$7</f>
        <v>Fall 2025</v>
      </c>
      <c r="E16">
        <f>'DHE-02'!A28</f>
        <v>6</v>
      </c>
      <c r="F16" t="str">
        <f>'DHE-02'!B28</f>
        <v>Masters</v>
      </c>
      <c r="G16" s="22" t="s">
        <v>62</v>
      </c>
      <c r="H16" t="str">
        <f>'DHE-02'!C28</f>
        <v>Full-time</v>
      </c>
      <c r="I16">
        <f>'DHE-02'!D28</f>
        <v>0</v>
      </c>
      <c r="J16">
        <f>'DHE-02'!E28</f>
        <v>0</v>
      </c>
      <c r="K16">
        <f>'DHE-02'!F28</f>
        <v>0</v>
      </c>
      <c r="L16">
        <f>'DHE-02'!G28</f>
        <v>0</v>
      </c>
      <c r="M16">
        <f>'DHE-02'!H28</f>
        <v>0</v>
      </c>
      <c r="N16">
        <f>'DHE-02'!I28</f>
        <v>0</v>
      </c>
      <c r="O16">
        <f>'DHE-02'!J28</f>
        <v>0</v>
      </c>
      <c r="P16">
        <f>'DHE-02'!K28</f>
        <v>0</v>
      </c>
      <c r="Q16">
        <f>'DHE-02'!L28</f>
        <v>0</v>
      </c>
    </row>
    <row r="17" spans="1:17" x14ac:dyDescent="0.2">
      <c r="A17" t="s">
        <v>59</v>
      </c>
      <c r="B17" t="str">
        <f>IF('DHE-02'!$C$5=0," ",'DHE-02'!$C$5)</f>
        <v xml:space="preserve"> </v>
      </c>
      <c r="C17" t="str">
        <f t="shared" si="0"/>
        <v xml:space="preserve"> </v>
      </c>
      <c r="D17" s="19" t="str">
        <f>'DHE-02'!$C$7</f>
        <v>Fall 2025</v>
      </c>
      <c r="E17">
        <f>E16</f>
        <v>6</v>
      </c>
      <c r="F17" t="str">
        <f>F16</f>
        <v>Masters</v>
      </c>
      <c r="G17" s="22" t="s">
        <v>62</v>
      </c>
      <c r="H17" t="str">
        <f>'DHE-02'!C29</f>
        <v>Part-time</v>
      </c>
      <c r="I17">
        <f>'DHE-02'!D29</f>
        <v>0</v>
      </c>
      <c r="J17">
        <f>'DHE-02'!E29</f>
        <v>0</v>
      </c>
      <c r="K17">
        <f>'DHE-02'!F29</f>
        <v>0</v>
      </c>
      <c r="L17">
        <f>'DHE-02'!G29</f>
        <v>0</v>
      </c>
      <c r="M17">
        <f>'DHE-02'!H29</f>
        <v>0</v>
      </c>
      <c r="N17">
        <f>'DHE-02'!I29</f>
        <v>0</v>
      </c>
      <c r="O17">
        <f>'DHE-02'!J29</f>
        <v>0</v>
      </c>
      <c r="P17">
        <f>'DHE-02'!K29</f>
        <v>0</v>
      </c>
      <c r="Q17">
        <f>'DHE-02'!L29</f>
        <v>0</v>
      </c>
    </row>
    <row r="18" spans="1:17" x14ac:dyDescent="0.2">
      <c r="A18" t="s">
        <v>59</v>
      </c>
      <c r="B18" t="str">
        <f>IF('DHE-02'!$C$5=0," ",'DHE-02'!$C$5)</f>
        <v xml:space="preserve"> </v>
      </c>
      <c r="C18" t="str">
        <f t="shared" si="0"/>
        <v xml:space="preserve"> </v>
      </c>
      <c r="D18" s="19" t="str">
        <f>'DHE-02'!$C$7</f>
        <v>Fall 2025</v>
      </c>
      <c r="E18">
        <f>'DHE-02'!A30</f>
        <v>7</v>
      </c>
      <c r="F18" t="str">
        <f>'DHE-02'!B30</f>
        <v>Specialist</v>
      </c>
      <c r="G18" s="22" t="s">
        <v>62</v>
      </c>
      <c r="H18" t="str">
        <f>'DHE-02'!C30</f>
        <v>Full-time</v>
      </c>
      <c r="I18">
        <f>'DHE-02'!D30</f>
        <v>0</v>
      </c>
      <c r="J18">
        <f>'DHE-02'!E30</f>
        <v>0</v>
      </c>
      <c r="K18">
        <f>'DHE-02'!F30</f>
        <v>0</v>
      </c>
      <c r="L18">
        <f>'DHE-02'!G30</f>
        <v>0</v>
      </c>
      <c r="M18">
        <f>'DHE-02'!H30</f>
        <v>0</v>
      </c>
      <c r="N18">
        <f>'DHE-02'!I30</f>
        <v>0</v>
      </c>
      <c r="O18">
        <f>'DHE-02'!J30</f>
        <v>0</v>
      </c>
      <c r="P18">
        <f>'DHE-02'!K30</f>
        <v>0</v>
      </c>
      <c r="Q18">
        <f>'DHE-02'!L30</f>
        <v>0</v>
      </c>
    </row>
    <row r="19" spans="1:17" x14ac:dyDescent="0.2">
      <c r="A19" t="s">
        <v>59</v>
      </c>
      <c r="B19" t="str">
        <f>IF('DHE-02'!$C$5=0," ",'DHE-02'!$C$5)</f>
        <v xml:space="preserve"> </v>
      </c>
      <c r="C19" t="str">
        <f t="shared" si="0"/>
        <v xml:space="preserve"> </v>
      </c>
      <c r="D19" s="19" t="str">
        <f>'DHE-02'!$C$7</f>
        <v>Fall 2025</v>
      </c>
      <c r="E19">
        <f>E18</f>
        <v>7</v>
      </c>
      <c r="F19" t="str">
        <f>F18</f>
        <v>Specialist</v>
      </c>
      <c r="G19" s="22" t="s">
        <v>62</v>
      </c>
      <c r="H19" t="str">
        <f>'DHE-02'!C31</f>
        <v>Part-time</v>
      </c>
      <c r="I19">
        <f>'DHE-02'!D31</f>
        <v>0</v>
      </c>
      <c r="J19">
        <f>'DHE-02'!E31</f>
        <v>0</v>
      </c>
      <c r="K19">
        <f>'DHE-02'!F31</f>
        <v>0</v>
      </c>
      <c r="L19">
        <f>'DHE-02'!G31</f>
        <v>0</v>
      </c>
      <c r="M19">
        <f>'DHE-02'!H31</f>
        <v>0</v>
      </c>
      <c r="N19">
        <f>'DHE-02'!I31</f>
        <v>0</v>
      </c>
      <c r="O19">
        <f>'DHE-02'!J31</f>
        <v>0</v>
      </c>
      <c r="P19">
        <f>'DHE-02'!K31</f>
        <v>0</v>
      </c>
      <c r="Q19">
        <f>'DHE-02'!L31</f>
        <v>0</v>
      </c>
    </row>
    <row r="20" spans="1:17" x14ac:dyDescent="0.2">
      <c r="A20" t="s">
        <v>59</v>
      </c>
      <c r="B20" t="str">
        <f>IF('DHE-02'!$C$5=0," ",'DHE-02'!$C$5)</f>
        <v xml:space="preserve"> </v>
      </c>
      <c r="C20" t="str">
        <f t="shared" si="0"/>
        <v xml:space="preserve"> </v>
      </c>
      <c r="D20" s="19" t="str">
        <f>'DHE-02'!$C$7</f>
        <v>Fall 2025</v>
      </c>
      <c r="E20">
        <f>'DHE-02'!A32</f>
        <v>8</v>
      </c>
      <c r="F20" t="str">
        <f>'DHE-02'!B32</f>
        <v>Doctoral</v>
      </c>
      <c r="G20" s="22" t="s">
        <v>62</v>
      </c>
      <c r="H20" t="str">
        <f>'DHE-02'!C32</f>
        <v>Full-time</v>
      </c>
      <c r="I20">
        <f>'DHE-02'!D32</f>
        <v>0</v>
      </c>
      <c r="J20">
        <f>'DHE-02'!E32</f>
        <v>0</v>
      </c>
      <c r="K20">
        <f>'DHE-02'!F32</f>
        <v>0</v>
      </c>
      <c r="L20">
        <f>'DHE-02'!G32</f>
        <v>0</v>
      </c>
      <c r="M20">
        <f>'DHE-02'!H32</f>
        <v>0</v>
      </c>
      <c r="N20">
        <f>'DHE-02'!I32</f>
        <v>0</v>
      </c>
      <c r="O20">
        <f>'DHE-02'!J32</f>
        <v>0</v>
      </c>
      <c r="P20">
        <f>'DHE-02'!K32</f>
        <v>0</v>
      </c>
      <c r="Q20">
        <f>'DHE-02'!L32</f>
        <v>0</v>
      </c>
    </row>
    <row r="21" spans="1:17" x14ac:dyDescent="0.2">
      <c r="A21" t="s">
        <v>59</v>
      </c>
      <c r="B21" t="str">
        <f>IF('DHE-02'!$C$5=0," ",'DHE-02'!$C$5)</f>
        <v xml:space="preserve"> </v>
      </c>
      <c r="C21" t="str">
        <f t="shared" si="0"/>
        <v xml:space="preserve"> </v>
      </c>
      <c r="D21" s="19" t="str">
        <f>'DHE-02'!$C$7</f>
        <v>Fall 2025</v>
      </c>
      <c r="E21">
        <f>E20</f>
        <v>8</v>
      </c>
      <c r="F21" t="str">
        <f>F20</f>
        <v>Doctoral</v>
      </c>
      <c r="G21" s="22" t="s">
        <v>62</v>
      </c>
      <c r="H21" t="str">
        <f>'DHE-02'!C33</f>
        <v>Part-time</v>
      </c>
      <c r="I21">
        <f>'DHE-02'!D33</f>
        <v>0</v>
      </c>
      <c r="J21">
        <f>'DHE-02'!E33</f>
        <v>0</v>
      </c>
      <c r="K21">
        <f>'DHE-02'!F33</f>
        <v>0</v>
      </c>
      <c r="L21">
        <f>'DHE-02'!G33</f>
        <v>0</v>
      </c>
      <c r="M21">
        <f>'DHE-02'!H33</f>
        <v>0</v>
      </c>
      <c r="N21">
        <f>'DHE-02'!I33</f>
        <v>0</v>
      </c>
      <c r="O21">
        <f>'DHE-02'!J33</f>
        <v>0</v>
      </c>
      <c r="P21">
        <f>'DHE-02'!K33</f>
        <v>0</v>
      </c>
      <c r="Q21">
        <f>'DHE-02'!L33</f>
        <v>0</v>
      </c>
    </row>
    <row r="26" spans="1:17" x14ac:dyDescent="0.2">
      <c r="D26" s="18"/>
    </row>
  </sheetData>
  <sheetProtection sheet="1" objects="1" scenarios="1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2.75" x14ac:dyDescent="0.2"/>
  <cols>
    <col min="1" max="16384" width="9.140625" style="44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5121" r:id="rId3">
          <objectPr defaultSize="0" r:id="rId4">
            <anchor moveWithCells="1">
              <from>
                <xdr:col>0</xdr:col>
                <xdr:colOff>38100</xdr:colOff>
                <xdr:row>0</xdr:row>
                <xdr:rowOff>152400</xdr:rowOff>
              </from>
              <to>
                <xdr:col>13</xdr:col>
                <xdr:colOff>342900</xdr:colOff>
                <xdr:row>57</xdr:row>
                <xdr:rowOff>57150</xdr:rowOff>
              </to>
            </anchor>
          </objectPr>
        </oleObject>
      </mc:Choice>
      <mc:Fallback>
        <oleObject progId="Word.Document.12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/>
  </sheetViews>
  <sheetFormatPr defaultRowHeight="12.75" x14ac:dyDescent="0.2"/>
  <cols>
    <col min="1" max="16384" width="9.140625" style="44"/>
  </cols>
  <sheetData>
    <row r="1" spans="1:3" x14ac:dyDescent="0.2">
      <c r="A1" s="30" t="s">
        <v>98</v>
      </c>
    </row>
    <row r="2" spans="1:3" x14ac:dyDescent="0.2">
      <c r="A2" s="30" t="s">
        <v>108</v>
      </c>
    </row>
    <row r="4" spans="1:3" x14ac:dyDescent="0.2">
      <c r="A4" s="30" t="s">
        <v>101</v>
      </c>
      <c r="C4" s="44" t="s">
        <v>102</v>
      </c>
    </row>
    <row r="5" spans="1:3" x14ac:dyDescent="0.2">
      <c r="A5" s="30" t="s">
        <v>99</v>
      </c>
      <c r="C5" s="30" t="s">
        <v>100</v>
      </c>
    </row>
    <row r="6" spans="1:3" x14ac:dyDescent="0.2">
      <c r="A6" s="30" t="s">
        <v>106</v>
      </c>
      <c r="C6" s="30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DHE-02</vt:lpstr>
      <vt:lpstr>Institution</vt:lpstr>
      <vt:lpstr>results</vt:lpstr>
      <vt:lpstr>Comments</vt:lpstr>
      <vt:lpstr>FTE Calculation</vt:lpstr>
      <vt:lpstr>Institution</vt:lpstr>
      <vt:lpstr>instlist</vt:lpstr>
      <vt:lpstr>'DHE-02'!Print_Area</vt:lpstr>
    </vt:vector>
  </TitlesOfParts>
  <Company>cbhe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cbhe</dc:creator>
  <cp:lastModifiedBy>Reda, Michael</cp:lastModifiedBy>
  <cp:lastPrinted>2012-06-27T14:27:08Z</cp:lastPrinted>
  <dcterms:created xsi:type="dcterms:W3CDTF">2000-08-09T20:10:59Z</dcterms:created>
  <dcterms:modified xsi:type="dcterms:W3CDTF">2025-09-12T17:42:14Z</dcterms:modified>
</cp:coreProperties>
</file>